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CUMENTS\TRP\PAYROLL\"/>
    </mc:Choice>
  </mc:AlternateContent>
  <xr:revisionPtr revIDLastSave="0" documentId="13_ncr:1_{8411666B-C72E-498C-A665-60C2FFC34900}" xr6:coauthVersionLast="45" xr6:coauthVersionMax="45" xr10:uidLastSave="{00000000-0000-0000-0000-000000000000}"/>
  <bookViews>
    <workbookView xWindow="-120" yWindow="-120" windowWidth="29040" windowHeight="17640" activeTab="4" xr2:uid="{00000000-000D-0000-FFFF-FFFF00000000}"/>
  </bookViews>
  <sheets>
    <sheet name="VACATION HOURS" sheetId="5" r:id="rId1"/>
    <sheet name="2018" sheetId="1" r:id="rId2"/>
    <sheet name="2019" sheetId="4" r:id="rId3"/>
    <sheet name="2020" sheetId="6" r:id="rId4"/>
    <sheet name="2021" sheetId="7" r:id="rId5"/>
  </sheets>
  <definedNames>
    <definedName name="_xlnm.Print_Titles" localSheetId="3">'2020'!$1:$2</definedName>
    <definedName name="_xlnm.Print_Titles" localSheetId="4">'2021'!$1:$2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7" l="1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5" i="7"/>
  <c r="F9" i="7"/>
  <c r="F8" i="7"/>
  <c r="F7" i="7"/>
  <c r="F30" i="7" l="1"/>
  <c r="F33" i="6"/>
  <c r="F31" i="6"/>
  <c r="F6" i="7" l="1"/>
  <c r="F25" i="7"/>
  <c r="F26" i="7"/>
  <c r="F27" i="7"/>
  <c r="F28" i="7"/>
  <c r="F29" i="7"/>
  <c r="G32" i="7"/>
  <c r="E32" i="7"/>
  <c r="F32" i="7" s="1"/>
  <c r="E33" i="7" l="1"/>
  <c r="F30" i="6"/>
  <c r="F29" i="6" l="1"/>
  <c r="F28" i="6" l="1"/>
  <c r="F27" i="6" l="1"/>
  <c r="F26" i="6" l="1"/>
  <c r="F7" i="6"/>
  <c r="F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 l="1"/>
  <c r="F8" i="6"/>
  <c r="G33" i="6" l="1"/>
  <c r="E33" i="6"/>
  <c r="E34" i="6" l="1"/>
  <c r="F31" i="4"/>
  <c r="D6" i="5" l="1"/>
  <c r="L31" i="5" l="1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D12" i="5" l="1"/>
  <c r="D11" i="5"/>
  <c r="D10" i="5"/>
  <c r="D9" i="5"/>
  <c r="D8" i="5"/>
  <c r="D7" i="5"/>
  <c r="F6" i="5"/>
  <c r="F7" i="5" l="1"/>
  <c r="F8" i="5" s="1"/>
  <c r="F9" i="5" s="1"/>
  <c r="F10" i="5" s="1"/>
  <c r="F11" i="5" s="1"/>
  <c r="F12" i="5" s="1"/>
  <c r="N6" i="5" s="1"/>
  <c r="N7" i="5" s="1"/>
  <c r="N8" i="5" s="1"/>
  <c r="N9" i="5" s="1"/>
  <c r="N10" i="5" s="1"/>
  <c r="N11" i="5" s="1"/>
  <c r="N12" i="5" s="1"/>
  <c r="N13" i="5" s="1"/>
  <c r="N14" i="5" s="1"/>
  <c r="N15" i="5" s="1"/>
  <c r="N16" i="5" s="1"/>
  <c r="N17" i="5" s="1"/>
  <c r="N18" i="5" s="1"/>
  <c r="N19" i="5" s="1"/>
  <c r="N20" i="5" s="1"/>
  <c r="N21" i="5" s="1"/>
  <c r="N22" i="5" s="1"/>
  <c r="N23" i="5" s="1"/>
  <c r="N24" i="5" s="1"/>
  <c r="N25" i="5" s="1"/>
  <c r="N26" i="5" s="1"/>
  <c r="N27" i="5" s="1"/>
  <c r="N28" i="5" s="1"/>
  <c r="N29" i="5" s="1"/>
  <c r="N30" i="5" s="1"/>
  <c r="N31" i="5" s="1"/>
  <c r="N33" i="5" s="1"/>
  <c r="N35" i="5" s="1"/>
  <c r="E31" i="4"/>
  <c r="E32" i="4" s="1"/>
  <c r="E31" i="1" l="1"/>
</calcChain>
</file>

<file path=xl/sharedStrings.xml><?xml version="1.0" encoding="utf-8"?>
<sst xmlns="http://schemas.openxmlformats.org/spreadsheetml/2006/main" count="65" uniqueCount="29">
  <si>
    <t>Pay Period Begin</t>
  </si>
  <si>
    <t>Pay Period End</t>
  </si>
  <si>
    <t>Check Date</t>
  </si>
  <si>
    <t>Amount Charged</t>
  </si>
  <si>
    <t>QUICK CHARGE 2018</t>
  </si>
  <si>
    <t>TOTAL ---&gt;</t>
  </si>
  <si>
    <t>QUICK CHARGE 2019</t>
  </si>
  <si>
    <t>HOURS</t>
  </si>
  <si>
    <t>WORKED</t>
  </si>
  <si>
    <t>BALANCE FORWARD ---&gt;</t>
  </si>
  <si>
    <t>ACCR</t>
  </si>
  <si>
    <t>PAY PER.</t>
  </si>
  <si>
    <t>ENDING</t>
  </si>
  <si>
    <t>DAYS</t>
  </si>
  <si>
    <t>RATE</t>
  </si>
  <si>
    <t>PAY</t>
  </si>
  <si>
    <t>CHECK</t>
  </si>
  <si>
    <t>USED</t>
  </si>
  <si>
    <t>TOTAL</t>
  </si>
  <si>
    <t>VACATION HOURS 2018 / 2019</t>
  </si>
  <si>
    <t>Insert paid work hours. Subtract any time taken from hours</t>
  </si>
  <si>
    <t>worked. Subtract hours used.</t>
  </si>
  <si>
    <t>-</t>
  </si>
  <si>
    <t>Pay #</t>
  </si>
  <si>
    <t>Pharmacy</t>
  </si>
  <si>
    <t>Cafeteria</t>
  </si>
  <si>
    <t>QUICK CHARGE 2020</t>
  </si>
  <si>
    <t>Average</t>
  </si>
  <si>
    <t>QUICK CHARGE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</si>
</sst>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u/>
      <sz val="16"/>
      <color theme="1"/>
      <name val="Bookman Old Style"/>
      <family val="1"/>
    </font>
    <font>
      <sz val="11"/>
      <color theme="1"/>
      <name val="Bookman Old Style"/>
      <family val="1"/>
    </font>
    <font>
      <i/>
      <u/>
      <sz val="24"/>
      <color theme="1"/>
      <name val="Bookman Old Style"/>
      <family val="1"/>
    </font>
    <font>
      <i/>
      <sz val="12"/>
      <color theme="1"/>
      <name val="Bookman Old Style"/>
      <family val="1"/>
    </font>
    <font>
      <sz val="16"/>
      <color theme="1"/>
      <name val="Bookman Old Style"/>
      <family val="1"/>
    </font>
    <font>
      <i/>
      <u/>
      <sz val="26"/>
      <color theme="1"/>
      <name val="Calibri"/>
      <family val="2"/>
      <scheme val="minor"/>
    </font>
    <font>
      <sz val="12"/>
      <color theme="1"/>
      <name val="Bookman Old Style"/>
      <family val="1"/>
    </font>
    <font>
      <sz val="22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0" borderId="0" xfId="0" applyFont="1" applyAlignment="1">
      <alignment horizontal="center"/>
    </xf>
    <xf numFmtId="44" fontId="3" fillId="0" borderId="0" xfId="0" applyNumberFormat="1" applyFont="1" applyAlignment="1">
      <alignment horizontal="center"/>
    </xf>
    <xf numFmtId="0" fontId="2" fillId="0" borderId="0" xfId="0" applyFont="1" applyAlignment="1"/>
    <xf numFmtId="44" fontId="3" fillId="0" borderId="1" xfId="0" applyNumberFormat="1" applyFont="1" applyBorder="1" applyAlignment="1">
      <alignment horizontal="center"/>
    </xf>
    <xf numFmtId="44" fontId="5" fillId="2" borderId="0" xfId="0" applyNumberFormat="1" applyFont="1" applyFill="1" applyAlignment="1">
      <alignment horizontal="center"/>
    </xf>
    <xf numFmtId="44" fontId="6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8" fillId="0" borderId="0" xfId="0" applyNumberFormat="1" applyFont="1" applyFill="1" applyAlignment="1">
      <alignment horizontal="center"/>
    </xf>
    <xf numFmtId="44" fontId="8" fillId="0" borderId="0" xfId="0" applyNumberFormat="1" applyFont="1" applyFill="1" applyAlignment="1">
      <alignment horizontal="center"/>
    </xf>
    <xf numFmtId="44" fontId="2" fillId="0" borderId="0" xfId="0" applyNumberFormat="1" applyFont="1" applyAlignment="1">
      <alignment horizontal="right"/>
    </xf>
    <xf numFmtId="44" fontId="3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44" fontId="9" fillId="0" borderId="0" xfId="0" applyNumberFormat="1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'2020'!$E$4</c:f>
              <c:strCache>
                <c:ptCount val="1"/>
                <c:pt idx="0">
                  <c:v> Cafeteria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'2020'!$D$5:$D$31</c:f>
              <c:numCache>
                <c:formatCode>mm/dd/yy;@</c:formatCode>
                <c:ptCount val="27"/>
                <c:pt idx="0">
                  <c:v>43833</c:v>
                </c:pt>
                <c:pt idx="1">
                  <c:v>43847</c:v>
                </c:pt>
                <c:pt idx="2">
                  <c:v>43861</c:v>
                </c:pt>
                <c:pt idx="3">
                  <c:v>43875</c:v>
                </c:pt>
                <c:pt idx="4">
                  <c:v>43889</c:v>
                </c:pt>
                <c:pt idx="5">
                  <c:v>43903</c:v>
                </c:pt>
                <c:pt idx="6">
                  <c:v>43917</c:v>
                </c:pt>
                <c:pt idx="7">
                  <c:v>43931</c:v>
                </c:pt>
                <c:pt idx="8">
                  <c:v>43945</c:v>
                </c:pt>
                <c:pt idx="9">
                  <c:v>43959</c:v>
                </c:pt>
                <c:pt idx="10">
                  <c:v>43973</c:v>
                </c:pt>
                <c:pt idx="11">
                  <c:v>43987</c:v>
                </c:pt>
                <c:pt idx="12">
                  <c:v>44001</c:v>
                </c:pt>
                <c:pt idx="13">
                  <c:v>44015</c:v>
                </c:pt>
                <c:pt idx="14">
                  <c:v>44029</c:v>
                </c:pt>
                <c:pt idx="15">
                  <c:v>44043</c:v>
                </c:pt>
                <c:pt idx="16">
                  <c:v>44057</c:v>
                </c:pt>
                <c:pt idx="17">
                  <c:v>44071</c:v>
                </c:pt>
                <c:pt idx="18">
                  <c:v>44085</c:v>
                </c:pt>
                <c:pt idx="19">
                  <c:v>44099</c:v>
                </c:pt>
                <c:pt idx="20">
                  <c:v>44113</c:v>
                </c:pt>
                <c:pt idx="21">
                  <c:v>44127</c:v>
                </c:pt>
                <c:pt idx="22">
                  <c:v>44141</c:v>
                </c:pt>
                <c:pt idx="23">
                  <c:v>44155</c:v>
                </c:pt>
                <c:pt idx="24">
                  <c:v>44169</c:v>
                </c:pt>
                <c:pt idx="25">
                  <c:v>44183</c:v>
                </c:pt>
                <c:pt idx="26">
                  <c:v>44196</c:v>
                </c:pt>
              </c:numCache>
            </c:numRef>
          </c:cat>
          <c:val>
            <c:numRef>
              <c:f>'2020'!$E$5:$E$31</c:f>
              <c:numCache>
                <c:formatCode>_("$"* #,##0.00_);_("$"* \(#,##0.00\);_("$"* "-"??_);_(@_)</c:formatCode>
                <c:ptCount val="27"/>
                <c:pt idx="0">
                  <c:v>57.26</c:v>
                </c:pt>
                <c:pt idx="1">
                  <c:v>75.66</c:v>
                </c:pt>
                <c:pt idx="2">
                  <c:v>71.150000000000006</c:v>
                </c:pt>
                <c:pt idx="3">
                  <c:v>60.66</c:v>
                </c:pt>
                <c:pt idx="4">
                  <c:v>99.84</c:v>
                </c:pt>
                <c:pt idx="5">
                  <c:v>66.84</c:v>
                </c:pt>
                <c:pt idx="6">
                  <c:v>80.28</c:v>
                </c:pt>
                <c:pt idx="7">
                  <c:v>60.4</c:v>
                </c:pt>
                <c:pt idx="8">
                  <c:v>38.32</c:v>
                </c:pt>
                <c:pt idx="9">
                  <c:v>55.78</c:v>
                </c:pt>
                <c:pt idx="10">
                  <c:v>51.39</c:v>
                </c:pt>
                <c:pt idx="11">
                  <c:v>57.09</c:v>
                </c:pt>
                <c:pt idx="12">
                  <c:v>79.27</c:v>
                </c:pt>
                <c:pt idx="13">
                  <c:v>72.23</c:v>
                </c:pt>
                <c:pt idx="14">
                  <c:v>52.03</c:v>
                </c:pt>
                <c:pt idx="15">
                  <c:v>40.270000000000003</c:v>
                </c:pt>
                <c:pt idx="16">
                  <c:v>37.11</c:v>
                </c:pt>
                <c:pt idx="17">
                  <c:v>63.88</c:v>
                </c:pt>
                <c:pt idx="18">
                  <c:v>39.619999999999997</c:v>
                </c:pt>
                <c:pt idx="19">
                  <c:v>25.14</c:v>
                </c:pt>
                <c:pt idx="20">
                  <c:v>49.34</c:v>
                </c:pt>
                <c:pt idx="21">
                  <c:v>28.27</c:v>
                </c:pt>
                <c:pt idx="22">
                  <c:v>34.44</c:v>
                </c:pt>
                <c:pt idx="23">
                  <c:v>39.25</c:v>
                </c:pt>
                <c:pt idx="24">
                  <c:v>27.39</c:v>
                </c:pt>
                <c:pt idx="25">
                  <c:v>24.96</c:v>
                </c:pt>
                <c:pt idx="26">
                  <c:v>46.71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9C-403F-8EEF-B58AB9278431}"/>
            </c:ext>
          </c:extLst>
        </c:ser>
        <c:ser>
          <c:idx val="2"/>
          <c:order val="2"/>
          <c:tx>
            <c:v>Average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'2020'!$D$5:$D$31</c:f>
              <c:numCache>
                <c:formatCode>mm/dd/yy;@</c:formatCode>
                <c:ptCount val="27"/>
                <c:pt idx="0">
                  <c:v>43833</c:v>
                </c:pt>
                <c:pt idx="1">
                  <c:v>43847</c:v>
                </c:pt>
                <c:pt idx="2">
                  <c:v>43861</c:v>
                </c:pt>
                <c:pt idx="3">
                  <c:v>43875</c:v>
                </c:pt>
                <c:pt idx="4">
                  <c:v>43889</c:v>
                </c:pt>
                <c:pt idx="5">
                  <c:v>43903</c:v>
                </c:pt>
                <c:pt idx="6">
                  <c:v>43917</c:v>
                </c:pt>
                <c:pt idx="7">
                  <c:v>43931</c:v>
                </c:pt>
                <c:pt idx="8">
                  <c:v>43945</c:v>
                </c:pt>
                <c:pt idx="9">
                  <c:v>43959</c:v>
                </c:pt>
                <c:pt idx="10">
                  <c:v>43973</c:v>
                </c:pt>
                <c:pt idx="11">
                  <c:v>43987</c:v>
                </c:pt>
                <c:pt idx="12">
                  <c:v>44001</c:v>
                </c:pt>
                <c:pt idx="13">
                  <c:v>44015</c:v>
                </c:pt>
                <c:pt idx="14">
                  <c:v>44029</c:v>
                </c:pt>
                <c:pt idx="15">
                  <c:v>44043</c:v>
                </c:pt>
                <c:pt idx="16">
                  <c:v>44057</c:v>
                </c:pt>
                <c:pt idx="17">
                  <c:v>44071</c:v>
                </c:pt>
                <c:pt idx="18">
                  <c:v>44085</c:v>
                </c:pt>
                <c:pt idx="19">
                  <c:v>44099</c:v>
                </c:pt>
                <c:pt idx="20">
                  <c:v>44113</c:v>
                </c:pt>
                <c:pt idx="21">
                  <c:v>44127</c:v>
                </c:pt>
                <c:pt idx="22">
                  <c:v>44141</c:v>
                </c:pt>
                <c:pt idx="23">
                  <c:v>44155</c:v>
                </c:pt>
                <c:pt idx="24">
                  <c:v>44169</c:v>
                </c:pt>
                <c:pt idx="25">
                  <c:v>44183</c:v>
                </c:pt>
                <c:pt idx="26">
                  <c:v>44196</c:v>
                </c:pt>
              </c:numCache>
            </c:numRef>
          </c:cat>
          <c:val>
            <c:numRef>
              <c:f>'2020'!$F$5:$F$31</c:f>
              <c:numCache>
                <c:formatCode>_("$"* #,##0.00_);_("$"* \(#,##0.00\);_("$"* "-"??_);_(@_)</c:formatCode>
                <c:ptCount val="27"/>
                <c:pt idx="0">
                  <c:v>57.26</c:v>
                </c:pt>
                <c:pt idx="1">
                  <c:v>66.459999999999994</c:v>
                </c:pt>
                <c:pt idx="2">
                  <c:v>68.023333333333326</c:v>
                </c:pt>
                <c:pt idx="3">
                  <c:v>66.182500000000005</c:v>
                </c:pt>
                <c:pt idx="4">
                  <c:v>72.914000000000016</c:v>
                </c:pt>
                <c:pt idx="5">
                  <c:v>71.901666666666685</c:v>
                </c:pt>
                <c:pt idx="6">
                  <c:v>73.098571428571432</c:v>
                </c:pt>
                <c:pt idx="7">
                  <c:v>71.511250000000004</c:v>
                </c:pt>
                <c:pt idx="8">
                  <c:v>67.823333333333338</c:v>
                </c:pt>
                <c:pt idx="9">
                  <c:v>66.619</c:v>
                </c:pt>
                <c:pt idx="10">
                  <c:v>65.234545454545454</c:v>
                </c:pt>
                <c:pt idx="11">
                  <c:v>64.555833333333339</c:v>
                </c:pt>
                <c:pt idx="12">
                  <c:v>65.687692307692316</c:v>
                </c:pt>
                <c:pt idx="13">
                  <c:v>66.155000000000001</c:v>
                </c:pt>
                <c:pt idx="14">
                  <c:v>65.213333333333338</c:v>
                </c:pt>
                <c:pt idx="15">
                  <c:v>63.654375000000002</c:v>
                </c:pt>
                <c:pt idx="16">
                  <c:v>62.092941176470582</c:v>
                </c:pt>
                <c:pt idx="17">
                  <c:v>62.192222222222227</c:v>
                </c:pt>
                <c:pt idx="18">
                  <c:v>61.004210526315788</c:v>
                </c:pt>
                <c:pt idx="19">
                  <c:v>59.210999999999999</c:v>
                </c:pt>
                <c:pt idx="20">
                  <c:v>58.740952380952379</c:v>
                </c:pt>
                <c:pt idx="21">
                  <c:v>57.355909090909087</c:v>
                </c:pt>
                <c:pt idx="22">
                  <c:v>56.359565217391307</c:v>
                </c:pt>
                <c:pt idx="23">
                  <c:v>55.646666666666668</c:v>
                </c:pt>
                <c:pt idx="24">
                  <c:v>54.516400000000004</c:v>
                </c:pt>
                <c:pt idx="25">
                  <c:v>53.379615384615391</c:v>
                </c:pt>
                <c:pt idx="26">
                  <c:v>53.132592592592601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9D-4D47-B571-507FA3D94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0310639"/>
        <c:axId val="798534703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'2020'!$G$4</c15:sqref>
                        </c15:formulaRef>
                      </c:ext>
                    </c:extLst>
                    <c:strCache>
                      <c:ptCount val="1"/>
                      <c:pt idx="0">
                        <c:v> Pharmacy 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'2020'!$D$5:$D$31</c15:sqref>
                        </c15:formulaRef>
                      </c:ext>
                    </c:extLst>
                    <c:numCache>
                      <c:formatCode>mm/dd/yy;@</c:formatCode>
                      <c:ptCount val="27"/>
                      <c:pt idx="0">
                        <c:v>43833</c:v>
                      </c:pt>
                      <c:pt idx="1">
                        <c:v>43847</c:v>
                      </c:pt>
                      <c:pt idx="2">
                        <c:v>43861</c:v>
                      </c:pt>
                      <c:pt idx="3">
                        <c:v>43875</c:v>
                      </c:pt>
                      <c:pt idx="4">
                        <c:v>43889</c:v>
                      </c:pt>
                      <c:pt idx="5">
                        <c:v>43903</c:v>
                      </c:pt>
                      <c:pt idx="6">
                        <c:v>43917</c:v>
                      </c:pt>
                      <c:pt idx="7">
                        <c:v>43931</c:v>
                      </c:pt>
                      <c:pt idx="8">
                        <c:v>43945</c:v>
                      </c:pt>
                      <c:pt idx="9">
                        <c:v>43959</c:v>
                      </c:pt>
                      <c:pt idx="10">
                        <c:v>43973</c:v>
                      </c:pt>
                      <c:pt idx="11">
                        <c:v>43987</c:v>
                      </c:pt>
                      <c:pt idx="12">
                        <c:v>44001</c:v>
                      </c:pt>
                      <c:pt idx="13">
                        <c:v>44015</c:v>
                      </c:pt>
                      <c:pt idx="14">
                        <c:v>44029</c:v>
                      </c:pt>
                      <c:pt idx="15">
                        <c:v>44043</c:v>
                      </c:pt>
                      <c:pt idx="16">
                        <c:v>44057</c:v>
                      </c:pt>
                      <c:pt idx="17">
                        <c:v>44071</c:v>
                      </c:pt>
                      <c:pt idx="18">
                        <c:v>44085</c:v>
                      </c:pt>
                      <c:pt idx="19">
                        <c:v>44099</c:v>
                      </c:pt>
                      <c:pt idx="20">
                        <c:v>44113</c:v>
                      </c:pt>
                      <c:pt idx="21">
                        <c:v>44127</c:v>
                      </c:pt>
                      <c:pt idx="22">
                        <c:v>44141</c:v>
                      </c:pt>
                      <c:pt idx="23">
                        <c:v>44155</c:v>
                      </c:pt>
                      <c:pt idx="24">
                        <c:v>44169</c:v>
                      </c:pt>
                      <c:pt idx="25">
                        <c:v>44183</c:v>
                      </c:pt>
                      <c:pt idx="26">
                        <c:v>44196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'2020'!$G$5:$G$31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7.45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C9C-403F-8EEF-B58AB9278431}"/>
                  </c:ext>
                </c:extLst>
              </c15:ser>
            </c15:filteredLineSeries>
          </c:ext>
        </c:extLst>
      </c:lineChart>
      <c:dateAx>
        <c:axId val="800310639"/>
        <c:scaling>
          <c:orientation val="minMax"/>
        </c:scaling>
        <c:delete val="0"/>
        <c:axPos val="b"/>
        <c:numFmt formatCode="mm/dd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534703"/>
        <c:crosses val="autoZero"/>
        <c:auto val="1"/>
        <c:lblOffset val="100"/>
        <c:baseTimeUnit val="days"/>
      </c:dateAx>
      <c:valAx>
        <c:axId val="798534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0310639"/>
        <c:crosses val="autoZero"/>
        <c:crossBetween val="between"/>
      </c:valAx>
      <c:spPr>
        <a:noFill/>
        <a:ln>
          <a:solidFill>
            <a:schemeClr val="accent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'2021'!$E$4</c:f>
              <c:strCache>
                <c:ptCount val="1"/>
                <c:pt idx="0">
                  <c:v> Cafeteria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'2021'!$D$5:$D$30</c:f>
              <c:numCache>
                <c:formatCode>mm/dd/yy;@</c:formatCode>
                <c:ptCount val="26"/>
                <c:pt idx="0">
                  <c:v>44211</c:v>
                </c:pt>
                <c:pt idx="1">
                  <c:v>44225</c:v>
                </c:pt>
                <c:pt idx="2">
                  <c:v>44239</c:v>
                </c:pt>
                <c:pt idx="3">
                  <c:v>44253</c:v>
                </c:pt>
                <c:pt idx="4">
                  <c:v>44267</c:v>
                </c:pt>
                <c:pt idx="5">
                  <c:v>44281</c:v>
                </c:pt>
                <c:pt idx="6">
                  <c:v>44295</c:v>
                </c:pt>
                <c:pt idx="7">
                  <c:v>44309</c:v>
                </c:pt>
                <c:pt idx="8">
                  <c:v>44323</c:v>
                </c:pt>
                <c:pt idx="9">
                  <c:v>44337</c:v>
                </c:pt>
                <c:pt idx="10">
                  <c:v>44351</c:v>
                </c:pt>
                <c:pt idx="11">
                  <c:v>44365</c:v>
                </c:pt>
                <c:pt idx="12">
                  <c:v>44379</c:v>
                </c:pt>
                <c:pt idx="13">
                  <c:v>44393</c:v>
                </c:pt>
                <c:pt idx="14">
                  <c:v>44407</c:v>
                </c:pt>
                <c:pt idx="15">
                  <c:v>44421</c:v>
                </c:pt>
                <c:pt idx="16">
                  <c:v>44435</c:v>
                </c:pt>
                <c:pt idx="17">
                  <c:v>44449</c:v>
                </c:pt>
                <c:pt idx="18">
                  <c:v>44463</c:v>
                </c:pt>
                <c:pt idx="19">
                  <c:v>44477</c:v>
                </c:pt>
                <c:pt idx="20">
                  <c:v>44491</c:v>
                </c:pt>
                <c:pt idx="21">
                  <c:v>44505</c:v>
                </c:pt>
                <c:pt idx="22">
                  <c:v>44519</c:v>
                </c:pt>
                <c:pt idx="23">
                  <c:v>44533</c:v>
                </c:pt>
                <c:pt idx="24">
                  <c:v>44547</c:v>
                </c:pt>
                <c:pt idx="25">
                  <c:v>44561</c:v>
                </c:pt>
              </c:numCache>
            </c:numRef>
          </c:cat>
          <c:val>
            <c:numRef>
              <c:f>'2021'!$E$5:$E$30</c:f>
              <c:numCache>
                <c:formatCode>_("$"* #,##0.00_);_("$"* \(#,##0.00\);_("$"* "-"??_);_(@_)</c:formatCode>
                <c:ptCount val="26"/>
                <c:pt idx="0">
                  <c:v>45</c:v>
                </c:pt>
                <c:pt idx="1">
                  <c:v>37.020000000000003</c:v>
                </c:pt>
                <c:pt idx="2">
                  <c:v>51.68</c:v>
                </c:pt>
                <c:pt idx="3">
                  <c:v>66.63</c:v>
                </c:pt>
                <c:pt idx="4">
                  <c:v>55.87</c:v>
                </c:pt>
                <c:pt idx="5">
                  <c:v>59.76</c:v>
                </c:pt>
                <c:pt idx="6">
                  <c:v>69.75</c:v>
                </c:pt>
                <c:pt idx="7">
                  <c:v>58.37</c:v>
                </c:pt>
                <c:pt idx="8">
                  <c:v>41.67</c:v>
                </c:pt>
                <c:pt idx="9">
                  <c:v>48.66</c:v>
                </c:pt>
                <c:pt idx="10">
                  <c:v>42.35</c:v>
                </c:pt>
                <c:pt idx="11">
                  <c:v>44.15</c:v>
                </c:pt>
                <c:pt idx="12">
                  <c:v>29.64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51-490A-9DB7-C1519FA43495}"/>
            </c:ext>
          </c:extLst>
        </c:ser>
        <c:ser>
          <c:idx val="2"/>
          <c:order val="2"/>
          <c:tx>
            <c:v>Average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'2021'!$D$5:$D$30</c:f>
              <c:numCache>
                <c:formatCode>mm/dd/yy;@</c:formatCode>
                <c:ptCount val="26"/>
                <c:pt idx="0">
                  <c:v>44211</c:v>
                </c:pt>
                <c:pt idx="1">
                  <c:v>44225</c:v>
                </c:pt>
                <c:pt idx="2">
                  <c:v>44239</c:v>
                </c:pt>
                <c:pt idx="3">
                  <c:v>44253</c:v>
                </c:pt>
                <c:pt idx="4">
                  <c:v>44267</c:v>
                </c:pt>
                <c:pt idx="5">
                  <c:v>44281</c:v>
                </c:pt>
                <c:pt idx="6">
                  <c:v>44295</c:v>
                </c:pt>
                <c:pt idx="7">
                  <c:v>44309</c:v>
                </c:pt>
                <c:pt idx="8">
                  <c:v>44323</c:v>
                </c:pt>
                <c:pt idx="9">
                  <c:v>44337</c:v>
                </c:pt>
                <c:pt idx="10">
                  <c:v>44351</c:v>
                </c:pt>
                <c:pt idx="11">
                  <c:v>44365</c:v>
                </c:pt>
                <c:pt idx="12">
                  <c:v>44379</c:v>
                </c:pt>
                <c:pt idx="13">
                  <c:v>44393</c:v>
                </c:pt>
                <c:pt idx="14">
                  <c:v>44407</c:v>
                </c:pt>
                <c:pt idx="15">
                  <c:v>44421</c:v>
                </c:pt>
                <c:pt idx="16">
                  <c:v>44435</c:v>
                </c:pt>
                <c:pt idx="17">
                  <c:v>44449</c:v>
                </c:pt>
                <c:pt idx="18">
                  <c:v>44463</c:v>
                </c:pt>
                <c:pt idx="19">
                  <c:v>44477</c:v>
                </c:pt>
                <c:pt idx="20">
                  <c:v>44491</c:v>
                </c:pt>
                <c:pt idx="21">
                  <c:v>44505</c:v>
                </c:pt>
                <c:pt idx="22">
                  <c:v>44519</c:v>
                </c:pt>
                <c:pt idx="23">
                  <c:v>44533</c:v>
                </c:pt>
                <c:pt idx="24">
                  <c:v>44547</c:v>
                </c:pt>
                <c:pt idx="25">
                  <c:v>44561</c:v>
                </c:pt>
              </c:numCache>
            </c:numRef>
          </c:cat>
          <c:val>
            <c:numRef>
              <c:f>'2021'!$F$5:$F$30</c:f>
              <c:numCache>
                <c:formatCode>_("$"* #,##0.00_);_("$"* \(#,##0.00\);_("$"* "-"??_);_(@_)</c:formatCode>
                <c:ptCount val="26"/>
                <c:pt idx="0">
                  <c:v>45</c:v>
                </c:pt>
                <c:pt idx="1">
                  <c:v>41.010000000000005</c:v>
                </c:pt>
                <c:pt idx="2">
                  <c:v>44.56666666666667</c:v>
                </c:pt>
                <c:pt idx="3">
                  <c:v>50.082500000000003</c:v>
                </c:pt>
                <c:pt idx="4">
                  <c:v>51.239999999999995</c:v>
                </c:pt>
                <c:pt idx="5">
                  <c:v>52.66</c:v>
                </c:pt>
                <c:pt idx="6">
                  <c:v>55.101428571428571</c:v>
                </c:pt>
                <c:pt idx="7">
                  <c:v>55.51</c:v>
                </c:pt>
                <c:pt idx="8">
                  <c:v>53.972222222222221</c:v>
                </c:pt>
                <c:pt idx="9">
                  <c:v>53.440999999999995</c:v>
                </c:pt>
                <c:pt idx="10">
                  <c:v>52.43272727272727</c:v>
                </c:pt>
                <c:pt idx="11">
                  <c:v>51.7425</c:v>
                </c:pt>
                <c:pt idx="12">
                  <c:v>50.042307692307688</c:v>
                </c:pt>
                <c:pt idx="13">
                  <c:v>46.467857142857142</c:v>
                </c:pt>
                <c:pt idx="14">
                  <c:v>43.37</c:v>
                </c:pt>
                <c:pt idx="15">
                  <c:v>40.659374999999997</c:v>
                </c:pt>
                <c:pt idx="16">
                  <c:v>38.267647058823528</c:v>
                </c:pt>
                <c:pt idx="17">
                  <c:v>36.141666666666666</c:v>
                </c:pt>
                <c:pt idx="18">
                  <c:v>34.239473684210523</c:v>
                </c:pt>
                <c:pt idx="19">
                  <c:v>32.527499999999996</c:v>
                </c:pt>
                <c:pt idx="20">
                  <c:v>30.978571428571428</c:v>
                </c:pt>
                <c:pt idx="21">
                  <c:v>29.570454545454542</c:v>
                </c:pt>
                <c:pt idx="22">
                  <c:v>28.28478260869565</c:v>
                </c:pt>
                <c:pt idx="23">
                  <c:v>27.106249999999999</c:v>
                </c:pt>
                <c:pt idx="24">
                  <c:v>26.021999999999998</c:v>
                </c:pt>
                <c:pt idx="25">
                  <c:v>25.021153846153844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51-490A-9DB7-C1519FA43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0310639"/>
        <c:axId val="798534703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'2021'!$G$4</c15:sqref>
                        </c15:formulaRef>
                      </c:ext>
                    </c:extLst>
                    <c:strCache>
                      <c:ptCount val="1"/>
                      <c:pt idx="0">
                        <c:v> Pharmacy 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'2021'!$D$5:$D$30</c15:sqref>
                        </c15:formulaRef>
                      </c:ext>
                    </c:extLst>
                    <c:numCache>
                      <c:formatCode>mm/dd/yy;@</c:formatCode>
                      <c:ptCount val="26"/>
                      <c:pt idx="0">
                        <c:v>44211</c:v>
                      </c:pt>
                      <c:pt idx="1">
                        <c:v>44225</c:v>
                      </c:pt>
                      <c:pt idx="2">
                        <c:v>44239</c:v>
                      </c:pt>
                      <c:pt idx="3">
                        <c:v>44253</c:v>
                      </c:pt>
                      <c:pt idx="4">
                        <c:v>44267</c:v>
                      </c:pt>
                      <c:pt idx="5">
                        <c:v>44281</c:v>
                      </c:pt>
                      <c:pt idx="6">
                        <c:v>44295</c:v>
                      </c:pt>
                      <c:pt idx="7">
                        <c:v>44309</c:v>
                      </c:pt>
                      <c:pt idx="8">
                        <c:v>44323</c:v>
                      </c:pt>
                      <c:pt idx="9">
                        <c:v>44337</c:v>
                      </c:pt>
                      <c:pt idx="10">
                        <c:v>44351</c:v>
                      </c:pt>
                      <c:pt idx="11">
                        <c:v>44365</c:v>
                      </c:pt>
                      <c:pt idx="12">
                        <c:v>44379</c:v>
                      </c:pt>
                      <c:pt idx="13">
                        <c:v>44393</c:v>
                      </c:pt>
                      <c:pt idx="14">
                        <c:v>44407</c:v>
                      </c:pt>
                      <c:pt idx="15">
                        <c:v>44421</c:v>
                      </c:pt>
                      <c:pt idx="16">
                        <c:v>44435</c:v>
                      </c:pt>
                      <c:pt idx="17">
                        <c:v>44449</c:v>
                      </c:pt>
                      <c:pt idx="18">
                        <c:v>44463</c:v>
                      </c:pt>
                      <c:pt idx="19">
                        <c:v>44477</c:v>
                      </c:pt>
                      <c:pt idx="20">
                        <c:v>44491</c:v>
                      </c:pt>
                      <c:pt idx="21">
                        <c:v>44505</c:v>
                      </c:pt>
                      <c:pt idx="22">
                        <c:v>44519</c:v>
                      </c:pt>
                      <c:pt idx="23">
                        <c:v>44533</c:v>
                      </c:pt>
                      <c:pt idx="24">
                        <c:v>44547</c:v>
                      </c:pt>
                      <c:pt idx="25">
                        <c:v>44561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'2021'!$G$5:$G$30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8151-490A-9DB7-C1519FA43495}"/>
                  </c:ext>
                </c:extLst>
              </c15:ser>
            </c15:filteredLineSeries>
          </c:ext>
        </c:extLst>
      </c:lineChart>
      <c:dateAx>
        <c:axId val="800310639"/>
        <c:scaling>
          <c:orientation val="minMax"/>
        </c:scaling>
        <c:delete val="0"/>
        <c:axPos val="b"/>
        <c:numFmt formatCode="mm/dd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534703"/>
        <c:crosses val="autoZero"/>
        <c:auto val="1"/>
        <c:lblOffset val="100"/>
        <c:baseTimeUnit val="days"/>
      </c:dateAx>
      <c:valAx>
        <c:axId val="798534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0310639"/>
        <c:crosses val="autoZero"/>
        <c:crossBetween val="between"/>
      </c:valAx>
      <c:spPr>
        <a:noFill/>
        <a:ln>
          <a:solidFill>
            <a:schemeClr val="accent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3</xdr:row>
      <xdr:rowOff>52385</xdr:rowOff>
    </xdr:from>
    <xdr:to>
      <xdr:col>21</xdr:col>
      <xdr:colOff>561975</xdr:colOff>
      <xdr:row>31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603698-FD59-4166-8B97-93DE55B75B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3</xdr:row>
      <xdr:rowOff>52385</xdr:rowOff>
    </xdr:from>
    <xdr:to>
      <xdr:col>21</xdr:col>
      <xdr:colOff>561975</xdr:colOff>
      <xdr:row>30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5D3195-D418-4C6D-8EFC-E8707F045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5"/>
  <sheetViews>
    <sheetView workbookViewId="0">
      <selection activeCell="J6" sqref="J6"/>
    </sheetView>
  </sheetViews>
  <sheetFormatPr defaultRowHeight="15" x14ac:dyDescent="0.25"/>
  <cols>
    <col min="1" max="1" width="9.140625" style="14"/>
    <col min="2" max="6" width="9.140625" style="11"/>
    <col min="7" max="7" width="3.5703125" style="11" customWidth="1"/>
    <col min="8" max="8" width="9.140625" style="16"/>
    <col min="9" max="11" width="9.140625" style="11"/>
    <col min="12" max="13" width="9.140625" style="11" customWidth="1"/>
    <col min="14" max="16384" width="9.140625" style="11"/>
  </cols>
  <sheetData>
    <row r="1" spans="1:14" x14ac:dyDescent="0.25">
      <c r="A1" s="24" t="s">
        <v>19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x14ac:dyDescent="0.25">
      <c r="C3" s="13" t="s">
        <v>9</v>
      </c>
      <c r="D3" s="11">
        <v>6.77</v>
      </c>
    </row>
    <row r="4" spans="1:14" x14ac:dyDescent="0.25">
      <c r="A4" s="15" t="s">
        <v>11</v>
      </c>
      <c r="B4" s="12" t="s">
        <v>7</v>
      </c>
      <c r="C4" s="12" t="s">
        <v>10</v>
      </c>
      <c r="D4" s="12" t="s">
        <v>7</v>
      </c>
      <c r="E4" s="12" t="s">
        <v>7</v>
      </c>
      <c r="F4" s="12" t="s">
        <v>18</v>
      </c>
      <c r="G4" s="12"/>
      <c r="H4" s="16" t="s">
        <v>15</v>
      </c>
      <c r="I4" s="15" t="s">
        <v>11</v>
      </c>
      <c r="J4" s="12" t="s">
        <v>7</v>
      </c>
      <c r="K4" s="12" t="s">
        <v>10</v>
      </c>
      <c r="L4" s="12" t="s">
        <v>7</v>
      </c>
      <c r="M4" s="12" t="s">
        <v>7</v>
      </c>
      <c r="N4" s="12" t="s">
        <v>18</v>
      </c>
    </row>
    <row r="5" spans="1:14" x14ac:dyDescent="0.25">
      <c r="A5" s="15" t="s">
        <v>12</v>
      </c>
      <c r="B5" s="12" t="s">
        <v>8</v>
      </c>
      <c r="C5" s="12" t="s">
        <v>14</v>
      </c>
      <c r="D5" s="12" t="s">
        <v>10</v>
      </c>
      <c r="E5" s="12" t="s">
        <v>17</v>
      </c>
      <c r="F5" s="12" t="s">
        <v>7</v>
      </c>
      <c r="G5" s="12"/>
      <c r="H5" s="16" t="s">
        <v>16</v>
      </c>
      <c r="I5" s="15" t="s">
        <v>12</v>
      </c>
      <c r="J5" s="12" t="s">
        <v>8</v>
      </c>
      <c r="K5" s="12" t="s">
        <v>14</v>
      </c>
      <c r="L5" s="12" t="s">
        <v>10</v>
      </c>
      <c r="M5" s="12" t="s">
        <v>17</v>
      </c>
      <c r="N5" s="12" t="s">
        <v>7</v>
      </c>
    </row>
    <row r="6" spans="1:14" x14ac:dyDescent="0.25">
      <c r="A6" s="14">
        <v>43379</v>
      </c>
      <c r="B6" s="11">
        <v>76.5</v>
      </c>
      <c r="C6" s="11">
        <v>10.837999999999999</v>
      </c>
      <c r="D6" s="11">
        <f>SUM(B6/C6)</f>
        <v>7.0584978778372403</v>
      </c>
      <c r="E6" s="11">
        <v>0</v>
      </c>
      <c r="F6" s="11">
        <f>SUM(D6+D3-E6)</f>
        <v>13.82849787783724</v>
      </c>
      <c r="H6" s="16">
        <v>1</v>
      </c>
      <c r="I6" s="14">
        <v>43477</v>
      </c>
      <c r="K6" s="11">
        <v>10.837999999999999</v>
      </c>
      <c r="L6" s="11">
        <f>SUM(J6/K6)</f>
        <v>0</v>
      </c>
      <c r="N6" s="11">
        <f>SUM(L6,F12-M6)</f>
        <v>26.433221996678355</v>
      </c>
    </row>
    <row r="7" spans="1:14" x14ac:dyDescent="0.25">
      <c r="A7" s="14">
        <v>43393</v>
      </c>
      <c r="B7" s="11">
        <v>76</v>
      </c>
      <c r="C7" s="11">
        <v>10.837999999999999</v>
      </c>
      <c r="D7" s="11">
        <f t="shared" ref="D7:D12" si="0">SUM(B7/C7)</f>
        <v>7.0123639047794804</v>
      </c>
      <c r="F7" s="11">
        <f>SUM(F6+D7-E7)</f>
        <v>20.84086178261672</v>
      </c>
      <c r="H7" s="16">
        <v>2</v>
      </c>
      <c r="I7" s="14">
        <v>43491</v>
      </c>
      <c r="K7" s="11">
        <v>10.837999999999999</v>
      </c>
      <c r="L7" s="11">
        <f t="shared" ref="L7:L31" si="1">SUM(J7/K7)</f>
        <v>0</v>
      </c>
      <c r="N7" s="11">
        <f>SUM(N6+L7-M7)</f>
        <v>26.433221996678355</v>
      </c>
    </row>
    <row r="8" spans="1:14" x14ac:dyDescent="0.25">
      <c r="A8" s="14">
        <v>43407</v>
      </c>
      <c r="B8" s="11">
        <v>76</v>
      </c>
      <c r="C8" s="11">
        <v>10.837999999999999</v>
      </c>
      <c r="D8" s="11">
        <f t="shared" si="0"/>
        <v>7.0123639047794804</v>
      </c>
      <c r="F8" s="11">
        <f t="shared" ref="F8:F12" si="2">SUM(F7+D8-E8)</f>
        <v>27.853225687396201</v>
      </c>
      <c r="H8" s="16">
        <v>3</v>
      </c>
      <c r="I8" s="14">
        <v>43505</v>
      </c>
      <c r="K8" s="11">
        <v>10.837999999999999</v>
      </c>
      <c r="L8" s="11">
        <f t="shared" si="1"/>
        <v>0</v>
      </c>
      <c r="N8" s="11">
        <f t="shared" ref="N8:N31" si="3">SUM(N7+L8-M8)</f>
        <v>26.433221996678355</v>
      </c>
    </row>
    <row r="9" spans="1:14" x14ac:dyDescent="0.25">
      <c r="A9" s="14">
        <v>43421</v>
      </c>
      <c r="B9" s="11">
        <v>81.75</v>
      </c>
      <c r="C9" s="11">
        <v>10.837999999999999</v>
      </c>
      <c r="D9" s="11">
        <f t="shared" si="0"/>
        <v>7.5429045949437175</v>
      </c>
      <c r="F9" s="11">
        <f t="shared" si="2"/>
        <v>35.396130282339918</v>
      </c>
      <c r="H9" s="16">
        <v>4</v>
      </c>
      <c r="I9" s="14">
        <v>43519</v>
      </c>
      <c r="K9" s="11">
        <v>10.837999999999999</v>
      </c>
      <c r="L9" s="11">
        <f t="shared" si="1"/>
        <v>0</v>
      </c>
      <c r="N9" s="11">
        <f t="shared" si="3"/>
        <v>26.433221996678355</v>
      </c>
    </row>
    <row r="10" spans="1:14" x14ac:dyDescent="0.25">
      <c r="A10" s="14">
        <v>43435</v>
      </c>
      <c r="B10" s="11">
        <v>76</v>
      </c>
      <c r="C10" s="11">
        <v>10.837999999999999</v>
      </c>
      <c r="D10" s="11">
        <f t="shared" si="0"/>
        <v>7.0123639047794804</v>
      </c>
      <c r="E10" s="11">
        <v>15</v>
      </c>
      <c r="F10" s="11">
        <f t="shared" si="2"/>
        <v>27.408494187119402</v>
      </c>
      <c r="H10" s="16">
        <v>5</v>
      </c>
      <c r="I10" s="14">
        <v>43533</v>
      </c>
      <c r="K10" s="11">
        <v>10.837999999999999</v>
      </c>
      <c r="L10" s="11">
        <f t="shared" si="1"/>
        <v>0</v>
      </c>
      <c r="N10" s="11">
        <f t="shared" si="3"/>
        <v>26.433221996678355</v>
      </c>
    </row>
    <row r="11" spans="1:14" x14ac:dyDescent="0.25">
      <c r="A11" s="14">
        <v>43449</v>
      </c>
      <c r="B11" s="11">
        <v>76</v>
      </c>
      <c r="C11" s="11">
        <v>10.837999999999999</v>
      </c>
      <c r="D11" s="11">
        <f t="shared" si="0"/>
        <v>7.0123639047794804</v>
      </c>
      <c r="E11" s="11">
        <v>7.5</v>
      </c>
      <c r="F11" s="11">
        <f t="shared" si="2"/>
        <v>26.920858091898879</v>
      </c>
      <c r="H11" s="16">
        <v>6</v>
      </c>
      <c r="I11" s="14">
        <v>43547</v>
      </c>
      <c r="K11" s="11">
        <v>10.837999999999999</v>
      </c>
      <c r="L11" s="11">
        <f t="shared" si="1"/>
        <v>0</v>
      </c>
      <c r="N11" s="11">
        <f t="shared" si="3"/>
        <v>26.433221996678355</v>
      </c>
    </row>
    <row r="12" spans="1:14" x14ac:dyDescent="0.25">
      <c r="A12" s="14">
        <v>43463</v>
      </c>
      <c r="B12" s="11">
        <v>76</v>
      </c>
      <c r="C12" s="11">
        <v>10.837999999999999</v>
      </c>
      <c r="D12" s="11">
        <f t="shared" si="0"/>
        <v>7.0123639047794804</v>
      </c>
      <c r="E12" s="11">
        <v>7.5</v>
      </c>
      <c r="F12" s="11">
        <f t="shared" si="2"/>
        <v>26.433221996678355</v>
      </c>
      <c r="H12" s="16">
        <v>7</v>
      </c>
      <c r="I12" s="14">
        <v>43561</v>
      </c>
      <c r="K12" s="11">
        <v>10.837999999999999</v>
      </c>
      <c r="L12" s="11">
        <f t="shared" si="1"/>
        <v>0</v>
      </c>
      <c r="N12" s="11">
        <f t="shared" si="3"/>
        <v>26.433221996678355</v>
      </c>
    </row>
    <row r="13" spans="1:14" x14ac:dyDescent="0.25">
      <c r="H13" s="16">
        <v>8</v>
      </c>
      <c r="I13" s="14">
        <v>43575</v>
      </c>
      <c r="K13" s="11">
        <v>10.837999999999999</v>
      </c>
      <c r="L13" s="11">
        <f t="shared" si="1"/>
        <v>0</v>
      </c>
      <c r="N13" s="11">
        <f t="shared" si="3"/>
        <v>26.433221996678355</v>
      </c>
    </row>
    <row r="14" spans="1:14" x14ac:dyDescent="0.25">
      <c r="H14" s="16">
        <v>9</v>
      </c>
      <c r="I14" s="14">
        <v>43589</v>
      </c>
      <c r="K14" s="11">
        <v>10.837999999999999</v>
      </c>
      <c r="L14" s="11">
        <f t="shared" si="1"/>
        <v>0</v>
      </c>
      <c r="N14" s="11">
        <f t="shared" si="3"/>
        <v>26.433221996678355</v>
      </c>
    </row>
    <row r="15" spans="1:14" x14ac:dyDescent="0.25">
      <c r="H15" s="16">
        <v>10</v>
      </c>
      <c r="I15" s="14">
        <v>43603</v>
      </c>
      <c r="K15" s="11">
        <v>10.837999999999999</v>
      </c>
      <c r="L15" s="11">
        <f t="shared" si="1"/>
        <v>0</v>
      </c>
      <c r="N15" s="11">
        <f t="shared" si="3"/>
        <v>26.433221996678355</v>
      </c>
    </row>
    <row r="16" spans="1:14" x14ac:dyDescent="0.25">
      <c r="A16" s="17" t="s">
        <v>20</v>
      </c>
      <c r="C16" s="13"/>
      <c r="H16" s="16">
        <v>11</v>
      </c>
      <c r="I16" s="14">
        <v>43617</v>
      </c>
      <c r="K16" s="11">
        <v>10.837999999999999</v>
      </c>
      <c r="L16" s="11">
        <f t="shared" si="1"/>
        <v>0</v>
      </c>
      <c r="N16" s="11">
        <f t="shared" si="3"/>
        <v>26.433221996678355</v>
      </c>
    </row>
    <row r="17" spans="1:14" x14ac:dyDescent="0.25">
      <c r="A17" s="14" t="s">
        <v>21</v>
      </c>
      <c r="C17" s="13"/>
      <c r="H17" s="16">
        <v>12</v>
      </c>
      <c r="I17" s="14">
        <v>43631</v>
      </c>
      <c r="K17" s="11">
        <v>10.837999999999999</v>
      </c>
      <c r="L17" s="11">
        <f t="shared" si="1"/>
        <v>0</v>
      </c>
      <c r="N17" s="11">
        <f t="shared" si="3"/>
        <v>26.433221996678355</v>
      </c>
    </row>
    <row r="18" spans="1:14" x14ac:dyDescent="0.25">
      <c r="C18" s="13"/>
      <c r="H18" s="16">
        <v>13</v>
      </c>
      <c r="I18" s="14">
        <v>43645</v>
      </c>
      <c r="K18" s="11">
        <v>10.837999999999999</v>
      </c>
      <c r="L18" s="11">
        <f t="shared" si="1"/>
        <v>0</v>
      </c>
      <c r="N18" s="11">
        <f t="shared" si="3"/>
        <v>26.433221996678355</v>
      </c>
    </row>
    <row r="19" spans="1:14" x14ac:dyDescent="0.25">
      <c r="H19" s="16">
        <v>14</v>
      </c>
      <c r="I19" s="14">
        <v>43659</v>
      </c>
      <c r="K19" s="11">
        <v>10.837999999999999</v>
      </c>
      <c r="L19" s="11">
        <f t="shared" si="1"/>
        <v>0</v>
      </c>
      <c r="N19" s="11">
        <f t="shared" si="3"/>
        <v>26.433221996678355</v>
      </c>
    </row>
    <row r="20" spans="1:14" x14ac:dyDescent="0.25">
      <c r="H20" s="16">
        <v>15</v>
      </c>
      <c r="I20" s="14">
        <v>43673</v>
      </c>
      <c r="K20" s="11">
        <v>10.837999999999999</v>
      </c>
      <c r="L20" s="11">
        <f t="shared" si="1"/>
        <v>0</v>
      </c>
      <c r="N20" s="11">
        <f t="shared" si="3"/>
        <v>26.433221996678355</v>
      </c>
    </row>
    <row r="21" spans="1:14" x14ac:dyDescent="0.25">
      <c r="H21" s="16">
        <v>16</v>
      </c>
      <c r="I21" s="14">
        <v>43687</v>
      </c>
      <c r="K21" s="11">
        <v>10.837999999999999</v>
      </c>
      <c r="L21" s="11">
        <f t="shared" si="1"/>
        <v>0</v>
      </c>
      <c r="N21" s="11">
        <f t="shared" si="3"/>
        <v>26.433221996678355</v>
      </c>
    </row>
    <row r="22" spans="1:14" x14ac:dyDescent="0.25">
      <c r="H22" s="16">
        <v>17</v>
      </c>
      <c r="I22" s="14">
        <v>43701</v>
      </c>
      <c r="K22" s="11">
        <v>10.837999999999999</v>
      </c>
      <c r="L22" s="11">
        <f t="shared" si="1"/>
        <v>0</v>
      </c>
      <c r="N22" s="11">
        <f t="shared" si="3"/>
        <v>26.433221996678355</v>
      </c>
    </row>
    <row r="23" spans="1:14" x14ac:dyDescent="0.25">
      <c r="H23" s="16">
        <v>18</v>
      </c>
      <c r="I23" s="14">
        <v>43715</v>
      </c>
      <c r="K23" s="11">
        <v>10.837999999999999</v>
      </c>
      <c r="L23" s="11">
        <f t="shared" si="1"/>
        <v>0</v>
      </c>
      <c r="N23" s="11">
        <f t="shared" si="3"/>
        <v>26.433221996678355</v>
      </c>
    </row>
    <row r="24" spans="1:14" x14ac:dyDescent="0.25">
      <c r="H24" s="16">
        <v>19</v>
      </c>
      <c r="I24" s="14">
        <v>43729</v>
      </c>
      <c r="K24" s="11">
        <v>10.837999999999999</v>
      </c>
      <c r="L24" s="11">
        <f t="shared" si="1"/>
        <v>0</v>
      </c>
      <c r="N24" s="11">
        <f t="shared" si="3"/>
        <v>26.433221996678355</v>
      </c>
    </row>
    <row r="25" spans="1:14" x14ac:dyDescent="0.25">
      <c r="H25" s="16">
        <v>20</v>
      </c>
      <c r="I25" s="14">
        <v>43743</v>
      </c>
      <c r="K25" s="11">
        <v>10.837999999999999</v>
      </c>
      <c r="L25" s="11">
        <f t="shared" si="1"/>
        <v>0</v>
      </c>
      <c r="N25" s="11">
        <f t="shared" si="3"/>
        <v>26.433221996678355</v>
      </c>
    </row>
    <row r="26" spans="1:14" x14ac:dyDescent="0.25">
      <c r="H26" s="16">
        <v>21</v>
      </c>
      <c r="I26" s="14">
        <v>43757</v>
      </c>
      <c r="K26" s="11">
        <v>10.837999999999999</v>
      </c>
      <c r="L26" s="11">
        <f t="shared" si="1"/>
        <v>0</v>
      </c>
      <c r="N26" s="11">
        <f t="shared" si="3"/>
        <v>26.433221996678355</v>
      </c>
    </row>
    <row r="27" spans="1:14" x14ac:dyDescent="0.25">
      <c r="H27" s="16">
        <v>22</v>
      </c>
      <c r="I27" s="14">
        <v>43771</v>
      </c>
      <c r="K27" s="11">
        <v>10.837999999999999</v>
      </c>
      <c r="L27" s="11">
        <f t="shared" si="1"/>
        <v>0</v>
      </c>
      <c r="N27" s="11">
        <f t="shared" si="3"/>
        <v>26.433221996678355</v>
      </c>
    </row>
    <row r="28" spans="1:14" x14ac:dyDescent="0.25">
      <c r="H28" s="16">
        <v>23</v>
      </c>
      <c r="I28" s="14">
        <v>43785</v>
      </c>
      <c r="K28" s="11">
        <v>10.837999999999999</v>
      </c>
      <c r="L28" s="11">
        <f t="shared" si="1"/>
        <v>0</v>
      </c>
      <c r="N28" s="11">
        <f t="shared" si="3"/>
        <v>26.433221996678355</v>
      </c>
    </row>
    <row r="29" spans="1:14" x14ac:dyDescent="0.25">
      <c r="H29" s="16">
        <v>24</v>
      </c>
      <c r="I29" s="14">
        <v>43799</v>
      </c>
      <c r="K29" s="11">
        <v>10.837999999999999</v>
      </c>
      <c r="L29" s="11">
        <f t="shared" si="1"/>
        <v>0</v>
      </c>
      <c r="N29" s="11">
        <f t="shared" si="3"/>
        <v>26.433221996678355</v>
      </c>
    </row>
    <row r="30" spans="1:14" x14ac:dyDescent="0.25">
      <c r="H30" s="16">
        <v>25</v>
      </c>
      <c r="I30" s="14">
        <v>43813</v>
      </c>
      <c r="K30" s="11">
        <v>10.837999999999999</v>
      </c>
      <c r="L30" s="11">
        <f t="shared" si="1"/>
        <v>0</v>
      </c>
      <c r="N30" s="11">
        <f t="shared" si="3"/>
        <v>26.433221996678355</v>
      </c>
    </row>
    <row r="31" spans="1:14" x14ac:dyDescent="0.25">
      <c r="H31" s="16">
        <v>26</v>
      </c>
      <c r="I31" s="14">
        <v>43827</v>
      </c>
      <c r="K31" s="11">
        <v>10.837999999999999</v>
      </c>
      <c r="L31" s="11">
        <f t="shared" si="1"/>
        <v>0</v>
      </c>
      <c r="N31" s="11">
        <f t="shared" si="3"/>
        <v>26.433221996678355</v>
      </c>
    </row>
    <row r="33" spans="13:14" x14ac:dyDescent="0.25">
      <c r="M33" s="13" t="s">
        <v>7</v>
      </c>
      <c r="N33" s="11">
        <f>SUM(N31)</f>
        <v>26.433221996678355</v>
      </c>
    </row>
    <row r="34" spans="13:14" x14ac:dyDescent="0.25">
      <c r="M34" s="13"/>
      <c r="N34" s="11">
        <v>7.5</v>
      </c>
    </row>
    <row r="35" spans="13:14" x14ac:dyDescent="0.25">
      <c r="M35" s="13" t="s">
        <v>13</v>
      </c>
      <c r="N35" s="11">
        <f>SUM(N33/N34)</f>
        <v>3.5244295995571142</v>
      </c>
    </row>
  </sheetData>
  <mergeCells count="1">
    <mergeCell ref="A1:N2"/>
  </mergeCells>
  <pageMargins left="0.16" right="0.16" top="0.48" bottom="0.39" header="0.16" footer="0.16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workbookViewId="0">
      <selection sqref="A1:E2"/>
    </sheetView>
  </sheetViews>
  <sheetFormatPr defaultRowHeight="15" x14ac:dyDescent="0.25"/>
  <cols>
    <col min="1" max="1" width="9.140625" style="1"/>
    <col min="2" max="4" width="22" style="7" customWidth="1"/>
    <col min="5" max="5" width="22" style="2" customWidth="1"/>
    <col min="6" max="16384" width="9.140625" style="1"/>
  </cols>
  <sheetData>
    <row r="1" spans="1:7" ht="15" customHeight="1" x14ac:dyDescent="0.3">
      <c r="A1" s="25" t="s">
        <v>4</v>
      </c>
      <c r="B1" s="25"/>
      <c r="C1" s="25"/>
      <c r="D1" s="25"/>
      <c r="E1" s="25"/>
      <c r="F1" s="3"/>
      <c r="G1" s="3"/>
    </row>
    <row r="2" spans="1:7" ht="15" customHeight="1" x14ac:dyDescent="0.3">
      <c r="A2" s="25"/>
      <c r="B2" s="25"/>
      <c r="C2" s="25"/>
      <c r="D2" s="25"/>
      <c r="E2" s="25"/>
      <c r="F2" s="3"/>
      <c r="G2" s="3"/>
    </row>
    <row r="3" spans="1:7" ht="6.75" customHeight="1" x14ac:dyDescent="0.25"/>
    <row r="4" spans="1:7" ht="21.75" customHeight="1" x14ac:dyDescent="0.25">
      <c r="A4" s="8" t="s">
        <v>23</v>
      </c>
      <c r="B4" s="8" t="s">
        <v>0</v>
      </c>
      <c r="C4" s="8" t="s">
        <v>1</v>
      </c>
      <c r="D4" s="8" t="s">
        <v>2</v>
      </c>
      <c r="E4" s="5" t="s">
        <v>3</v>
      </c>
    </row>
    <row r="5" spans="1:7" ht="15" customHeight="1" x14ac:dyDescent="0.25">
      <c r="A5" s="1">
        <v>1</v>
      </c>
      <c r="B5" s="20" t="s">
        <v>22</v>
      </c>
      <c r="C5" s="20" t="s">
        <v>22</v>
      </c>
      <c r="D5" s="20" t="s">
        <v>22</v>
      </c>
      <c r="E5" s="21">
        <v>0</v>
      </c>
      <c r="F5" s="19"/>
      <c r="G5" s="19"/>
    </row>
    <row r="6" spans="1:7" x14ac:dyDescent="0.25">
      <c r="A6" s="1">
        <v>2</v>
      </c>
      <c r="B6" s="7">
        <v>43100</v>
      </c>
      <c r="C6" s="7">
        <v>43113</v>
      </c>
      <c r="D6" s="7">
        <v>43119</v>
      </c>
      <c r="E6" s="2">
        <v>0</v>
      </c>
    </row>
    <row r="7" spans="1:7" x14ac:dyDescent="0.25">
      <c r="A7" s="1">
        <v>3</v>
      </c>
      <c r="B7" s="7">
        <v>43114</v>
      </c>
      <c r="C7" s="7">
        <v>43127</v>
      </c>
      <c r="D7" s="7">
        <v>43133</v>
      </c>
      <c r="E7" s="2">
        <v>0</v>
      </c>
    </row>
    <row r="8" spans="1:7" x14ac:dyDescent="0.25">
      <c r="A8" s="1">
        <v>4</v>
      </c>
      <c r="B8" s="7">
        <v>43128</v>
      </c>
      <c r="C8" s="7">
        <v>43141</v>
      </c>
      <c r="D8" s="7">
        <v>43147</v>
      </c>
      <c r="E8" s="2">
        <v>0</v>
      </c>
    </row>
    <row r="9" spans="1:7" x14ac:dyDescent="0.25">
      <c r="A9" s="1">
        <v>5</v>
      </c>
      <c r="B9" s="7">
        <v>43142</v>
      </c>
      <c r="C9" s="7">
        <v>43155</v>
      </c>
      <c r="D9" s="7">
        <v>43161</v>
      </c>
      <c r="E9" s="2">
        <v>0</v>
      </c>
    </row>
    <row r="10" spans="1:7" x14ac:dyDescent="0.25">
      <c r="A10" s="1">
        <v>6</v>
      </c>
      <c r="B10" s="7">
        <v>43156</v>
      </c>
      <c r="C10" s="7">
        <v>43169</v>
      </c>
      <c r="D10" s="7">
        <v>43175</v>
      </c>
      <c r="E10" s="2">
        <v>0</v>
      </c>
    </row>
    <row r="11" spans="1:7" x14ac:dyDescent="0.25">
      <c r="A11" s="1">
        <v>7</v>
      </c>
      <c r="B11" s="7">
        <v>43170</v>
      </c>
      <c r="C11" s="7">
        <v>43183</v>
      </c>
      <c r="D11" s="7">
        <v>43189</v>
      </c>
      <c r="E11" s="2">
        <v>0</v>
      </c>
    </row>
    <row r="12" spans="1:7" x14ac:dyDescent="0.25">
      <c r="A12" s="1">
        <v>8</v>
      </c>
      <c r="B12" s="7">
        <v>43184</v>
      </c>
      <c r="C12" s="7">
        <v>43197</v>
      </c>
      <c r="D12" s="7">
        <v>43203</v>
      </c>
      <c r="E12" s="2">
        <v>0</v>
      </c>
    </row>
    <row r="13" spans="1:7" x14ac:dyDescent="0.25">
      <c r="A13" s="1">
        <v>9</v>
      </c>
      <c r="B13" s="7">
        <v>43198</v>
      </c>
      <c r="C13" s="7">
        <v>43211</v>
      </c>
      <c r="D13" s="7">
        <v>43217</v>
      </c>
      <c r="E13" s="2">
        <v>0</v>
      </c>
    </row>
    <row r="14" spans="1:7" x14ac:dyDescent="0.25">
      <c r="A14" s="1">
        <v>10</v>
      </c>
      <c r="B14" s="7">
        <v>43212</v>
      </c>
      <c r="C14" s="7">
        <v>43225</v>
      </c>
      <c r="D14" s="7">
        <v>43231</v>
      </c>
      <c r="E14" s="2">
        <v>49.16</v>
      </c>
    </row>
    <row r="15" spans="1:7" x14ac:dyDescent="0.25">
      <c r="A15" s="1">
        <v>11</v>
      </c>
      <c r="B15" s="7">
        <v>43226</v>
      </c>
      <c r="C15" s="7">
        <v>43239</v>
      </c>
      <c r="D15" s="7">
        <v>43245</v>
      </c>
      <c r="E15" s="2">
        <v>20.16</v>
      </c>
    </row>
    <row r="16" spans="1:7" x14ac:dyDescent="0.25">
      <c r="A16" s="1">
        <v>12</v>
      </c>
      <c r="B16" s="7">
        <v>43240</v>
      </c>
      <c r="C16" s="7">
        <v>43253</v>
      </c>
      <c r="D16" s="7">
        <v>43259</v>
      </c>
      <c r="E16" s="2">
        <v>0</v>
      </c>
    </row>
    <row r="17" spans="1:5" x14ac:dyDescent="0.25">
      <c r="A17" s="1">
        <v>13</v>
      </c>
      <c r="B17" s="7">
        <v>43254</v>
      </c>
      <c r="C17" s="7">
        <v>43267</v>
      </c>
      <c r="D17" s="7">
        <v>43273</v>
      </c>
      <c r="E17" s="2">
        <v>55.2</v>
      </c>
    </row>
    <row r="18" spans="1:5" x14ac:dyDescent="0.25">
      <c r="A18" s="1">
        <v>14</v>
      </c>
      <c r="B18" s="7">
        <v>43268</v>
      </c>
      <c r="C18" s="7">
        <v>43281</v>
      </c>
      <c r="D18" s="7">
        <v>43287</v>
      </c>
      <c r="E18" s="2">
        <v>51.03</v>
      </c>
    </row>
    <row r="19" spans="1:5" x14ac:dyDescent="0.25">
      <c r="A19" s="1">
        <v>15</v>
      </c>
      <c r="B19" s="7">
        <v>43282</v>
      </c>
      <c r="C19" s="7">
        <v>43295</v>
      </c>
      <c r="D19" s="7">
        <v>43301</v>
      </c>
      <c r="E19" s="2">
        <v>63.2</v>
      </c>
    </row>
    <row r="20" spans="1:5" x14ac:dyDescent="0.25">
      <c r="A20" s="1">
        <v>16</v>
      </c>
      <c r="B20" s="7">
        <v>43296</v>
      </c>
      <c r="C20" s="7">
        <v>43309</v>
      </c>
      <c r="D20" s="7">
        <v>43315</v>
      </c>
      <c r="E20" s="2">
        <v>43.1</v>
      </c>
    </row>
    <row r="21" spans="1:5" x14ac:dyDescent="0.25">
      <c r="A21" s="1">
        <v>17</v>
      </c>
      <c r="B21" s="7">
        <v>43310</v>
      </c>
      <c r="C21" s="7">
        <v>43323</v>
      </c>
      <c r="D21" s="7">
        <v>43329</v>
      </c>
      <c r="E21" s="2">
        <v>0</v>
      </c>
    </row>
    <row r="22" spans="1:5" x14ac:dyDescent="0.25">
      <c r="A22" s="1">
        <v>18</v>
      </c>
      <c r="B22" s="7">
        <v>43324</v>
      </c>
      <c r="C22" s="7">
        <v>43337</v>
      </c>
      <c r="D22" s="7">
        <v>43343</v>
      </c>
      <c r="E22" s="2">
        <v>6.71</v>
      </c>
    </row>
    <row r="23" spans="1:5" x14ac:dyDescent="0.25">
      <c r="A23" s="1">
        <v>19</v>
      </c>
      <c r="B23" s="7">
        <v>43338</v>
      </c>
      <c r="C23" s="7">
        <v>43351</v>
      </c>
      <c r="D23" s="7">
        <v>43357</v>
      </c>
      <c r="E23" s="2">
        <v>20.28</v>
      </c>
    </row>
    <row r="24" spans="1:5" x14ac:dyDescent="0.25">
      <c r="A24" s="1">
        <v>20</v>
      </c>
      <c r="B24" s="7">
        <v>43352</v>
      </c>
      <c r="C24" s="7">
        <v>43365</v>
      </c>
      <c r="D24" s="7">
        <v>43371</v>
      </c>
      <c r="E24" s="2">
        <v>16.940000000000001</v>
      </c>
    </row>
    <row r="25" spans="1:5" x14ac:dyDescent="0.25">
      <c r="A25" s="1">
        <v>21</v>
      </c>
      <c r="B25" s="7">
        <v>43366</v>
      </c>
      <c r="C25" s="7">
        <v>43379</v>
      </c>
      <c r="D25" s="7">
        <v>43385</v>
      </c>
      <c r="E25" s="2">
        <v>40.15</v>
      </c>
    </row>
    <row r="26" spans="1:5" x14ac:dyDescent="0.25">
      <c r="A26" s="1">
        <v>22</v>
      </c>
      <c r="B26" s="7">
        <v>43380</v>
      </c>
      <c r="C26" s="7">
        <v>43393</v>
      </c>
      <c r="D26" s="7">
        <v>43399</v>
      </c>
      <c r="E26" s="2">
        <v>55.89</v>
      </c>
    </row>
    <row r="27" spans="1:5" x14ac:dyDescent="0.25">
      <c r="A27" s="1">
        <v>23</v>
      </c>
      <c r="B27" s="7">
        <v>43394</v>
      </c>
      <c r="C27" s="7">
        <v>43407</v>
      </c>
      <c r="D27" s="7">
        <v>43413</v>
      </c>
      <c r="E27" s="2">
        <v>46.51</v>
      </c>
    </row>
    <row r="28" spans="1:5" x14ac:dyDescent="0.25">
      <c r="A28" s="1">
        <v>24</v>
      </c>
      <c r="B28" s="7">
        <v>43408</v>
      </c>
      <c r="C28" s="7">
        <v>43421</v>
      </c>
      <c r="D28" s="7">
        <v>43427</v>
      </c>
      <c r="E28" s="2">
        <v>48.88</v>
      </c>
    </row>
    <row r="29" spans="1:5" x14ac:dyDescent="0.25">
      <c r="A29" s="1">
        <v>25</v>
      </c>
      <c r="B29" s="7">
        <v>43422</v>
      </c>
      <c r="C29" s="7">
        <v>43435</v>
      </c>
      <c r="D29" s="7">
        <v>43441</v>
      </c>
      <c r="E29" s="2">
        <v>49.27</v>
      </c>
    </row>
    <row r="30" spans="1:5" ht="15.75" thickBot="1" x14ac:dyDescent="0.3">
      <c r="A30" s="18">
        <v>26</v>
      </c>
      <c r="B30" s="9">
        <v>43436</v>
      </c>
      <c r="C30" s="9">
        <v>43449</v>
      </c>
      <c r="D30" s="9">
        <v>43455</v>
      </c>
      <c r="E30" s="4">
        <v>59.33</v>
      </c>
    </row>
    <row r="31" spans="1:5" ht="21" thickTop="1" x14ac:dyDescent="0.3">
      <c r="B31" s="10"/>
      <c r="C31" s="10"/>
      <c r="D31" s="10" t="s">
        <v>5</v>
      </c>
      <c r="E31" s="6">
        <f>SUM(E6:E30)</f>
        <v>625.81000000000006</v>
      </c>
    </row>
    <row r="32" spans="1:5" x14ac:dyDescent="0.25">
      <c r="B32" s="1"/>
      <c r="C32" s="1"/>
      <c r="D32" s="1"/>
      <c r="E32" s="1"/>
    </row>
    <row r="33" spans="2:5" ht="24.75" customHeight="1" x14ac:dyDescent="0.25">
      <c r="B33" s="1"/>
      <c r="C33" s="1"/>
      <c r="D33" s="1"/>
      <c r="E33" s="1"/>
    </row>
  </sheetData>
  <mergeCells count="1">
    <mergeCell ref="A1:E2"/>
  </mergeCells>
  <pageMargins left="0.31" right="0.21" top="0.75" bottom="0.75" header="0.3" footer="0.3"/>
  <pageSetup orientation="portrait" r:id="rId1"/>
  <headerFooter>
    <oddFooter>&amp;L&amp;F: &amp;A&amp;C&amp;P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2"/>
  <sheetViews>
    <sheetView workbookViewId="0">
      <selection activeCell="A31" sqref="A31"/>
    </sheetView>
  </sheetViews>
  <sheetFormatPr defaultRowHeight="15" x14ac:dyDescent="0.25"/>
  <cols>
    <col min="1" max="1" width="7.7109375" style="1" customWidth="1"/>
    <col min="2" max="2" width="20.140625" style="7" customWidth="1"/>
    <col min="3" max="4" width="18.85546875" style="7" customWidth="1"/>
    <col min="5" max="5" width="19.42578125" style="2" customWidth="1"/>
    <col min="6" max="6" width="15.7109375" style="23" customWidth="1"/>
    <col min="7" max="16384" width="9.140625" style="1"/>
  </cols>
  <sheetData>
    <row r="1" spans="1:10" ht="15" customHeight="1" x14ac:dyDescent="0.3">
      <c r="A1" s="25" t="s">
        <v>6</v>
      </c>
      <c r="B1" s="25"/>
      <c r="C1" s="25"/>
      <c r="D1" s="25"/>
      <c r="E1" s="25"/>
      <c r="F1" s="22"/>
      <c r="G1" s="3"/>
    </row>
    <row r="2" spans="1:10" ht="15" customHeight="1" x14ac:dyDescent="0.3">
      <c r="A2" s="25"/>
      <c r="B2" s="25"/>
      <c r="C2" s="25"/>
      <c r="D2" s="25"/>
      <c r="E2" s="25"/>
      <c r="F2" s="22"/>
      <c r="G2" s="3"/>
    </row>
    <row r="3" spans="1:10" ht="6.75" customHeight="1" x14ac:dyDescent="0.25"/>
    <row r="4" spans="1:10" ht="21.75" customHeight="1" x14ac:dyDescent="0.25">
      <c r="A4" s="8" t="s">
        <v>23</v>
      </c>
      <c r="B4" s="8" t="s">
        <v>0</v>
      </c>
      <c r="C4" s="8" t="s">
        <v>1</v>
      </c>
      <c r="D4" s="8" t="s">
        <v>2</v>
      </c>
      <c r="E4" s="5" t="s">
        <v>25</v>
      </c>
      <c r="F4" s="5" t="s">
        <v>24</v>
      </c>
    </row>
    <row r="5" spans="1:10" x14ac:dyDescent="0.25">
      <c r="A5" s="1">
        <v>1</v>
      </c>
      <c r="B5" s="7">
        <v>43450</v>
      </c>
      <c r="C5" s="7">
        <v>43463</v>
      </c>
      <c r="D5" s="7">
        <v>43469</v>
      </c>
      <c r="E5" s="2">
        <v>36.700000000000003</v>
      </c>
      <c r="F5" s="23">
        <v>0</v>
      </c>
    </row>
    <row r="6" spans="1:10" x14ac:dyDescent="0.25">
      <c r="A6" s="1">
        <v>2</v>
      </c>
      <c r="B6" s="7">
        <v>43464</v>
      </c>
      <c r="C6" s="7">
        <v>43477</v>
      </c>
      <c r="D6" s="7">
        <v>43483</v>
      </c>
      <c r="E6" s="2">
        <v>36.76</v>
      </c>
      <c r="F6" s="23">
        <v>0</v>
      </c>
      <c r="G6" s="7"/>
      <c r="H6" s="7"/>
      <c r="I6" s="7"/>
      <c r="J6" s="2"/>
    </row>
    <row r="7" spans="1:10" x14ac:dyDescent="0.25">
      <c r="A7" s="1">
        <v>3</v>
      </c>
      <c r="B7" s="7">
        <v>43478</v>
      </c>
      <c r="C7" s="7">
        <v>43491</v>
      </c>
      <c r="D7" s="7">
        <v>43497</v>
      </c>
      <c r="E7" s="2">
        <v>63.91</v>
      </c>
      <c r="F7" s="23">
        <v>0</v>
      </c>
    </row>
    <row r="8" spans="1:10" x14ac:dyDescent="0.25">
      <c r="A8" s="1">
        <v>4</v>
      </c>
      <c r="B8" s="7">
        <v>43492</v>
      </c>
      <c r="C8" s="7">
        <v>43505</v>
      </c>
      <c r="D8" s="7">
        <v>43511</v>
      </c>
      <c r="E8" s="2">
        <v>61.01</v>
      </c>
      <c r="F8" s="23">
        <v>0</v>
      </c>
    </row>
    <row r="9" spans="1:10" x14ac:dyDescent="0.25">
      <c r="A9" s="1">
        <v>5</v>
      </c>
      <c r="B9" s="7">
        <v>43506</v>
      </c>
      <c r="C9" s="7">
        <v>43519</v>
      </c>
      <c r="D9" s="7">
        <v>43525</v>
      </c>
      <c r="E9" s="2">
        <v>87.46</v>
      </c>
      <c r="F9" s="23">
        <v>5.35</v>
      </c>
    </row>
    <row r="10" spans="1:10" x14ac:dyDescent="0.25">
      <c r="A10" s="1">
        <v>6</v>
      </c>
      <c r="B10" s="7">
        <v>43520</v>
      </c>
      <c r="C10" s="7">
        <v>43533</v>
      </c>
      <c r="D10" s="7">
        <v>43539</v>
      </c>
      <c r="E10" s="2">
        <v>55.94</v>
      </c>
      <c r="F10" s="23">
        <v>0</v>
      </c>
    </row>
    <row r="11" spans="1:10" x14ac:dyDescent="0.25">
      <c r="A11" s="1">
        <v>7</v>
      </c>
      <c r="B11" s="7">
        <v>43534</v>
      </c>
      <c r="C11" s="7">
        <v>43547</v>
      </c>
      <c r="D11" s="7">
        <v>43553</v>
      </c>
      <c r="E11" s="2">
        <v>65.2</v>
      </c>
      <c r="F11" s="23">
        <v>0</v>
      </c>
    </row>
    <row r="12" spans="1:10" x14ac:dyDescent="0.25">
      <c r="A12" s="1">
        <v>8</v>
      </c>
      <c r="B12" s="7">
        <v>43548</v>
      </c>
      <c r="C12" s="7">
        <v>43561</v>
      </c>
      <c r="D12" s="7">
        <v>43567</v>
      </c>
      <c r="E12" s="2">
        <v>63.67</v>
      </c>
      <c r="F12" s="23">
        <v>0</v>
      </c>
    </row>
    <row r="13" spans="1:10" x14ac:dyDescent="0.25">
      <c r="A13" s="1">
        <v>9</v>
      </c>
      <c r="B13" s="7">
        <v>43562</v>
      </c>
      <c r="C13" s="7">
        <v>43575</v>
      </c>
      <c r="D13" s="7">
        <v>43581</v>
      </c>
      <c r="E13" s="2">
        <v>77.88</v>
      </c>
      <c r="F13" s="23">
        <v>0</v>
      </c>
    </row>
    <row r="14" spans="1:10" x14ac:dyDescent="0.25">
      <c r="A14" s="1">
        <v>10</v>
      </c>
      <c r="B14" s="7">
        <v>43576</v>
      </c>
      <c r="C14" s="7">
        <v>43589</v>
      </c>
      <c r="D14" s="7">
        <v>43595</v>
      </c>
      <c r="E14" s="2">
        <v>64.53</v>
      </c>
      <c r="F14" s="23">
        <v>0</v>
      </c>
    </row>
    <row r="15" spans="1:10" x14ac:dyDescent="0.25">
      <c r="A15" s="1">
        <v>11</v>
      </c>
      <c r="B15" s="7">
        <v>43590</v>
      </c>
      <c r="C15" s="7">
        <v>43603</v>
      </c>
      <c r="D15" s="7">
        <v>43609</v>
      </c>
      <c r="E15" s="2">
        <v>67.209999999999994</v>
      </c>
      <c r="F15" s="23">
        <v>0</v>
      </c>
    </row>
    <row r="16" spans="1:10" x14ac:dyDescent="0.25">
      <c r="A16" s="1">
        <v>12</v>
      </c>
      <c r="B16" s="7">
        <v>43604</v>
      </c>
      <c r="C16" s="7">
        <v>43617</v>
      </c>
      <c r="D16" s="7">
        <v>43623</v>
      </c>
      <c r="E16" s="2">
        <v>69.260000000000005</v>
      </c>
      <c r="F16" s="23">
        <v>0</v>
      </c>
    </row>
    <row r="17" spans="1:6" x14ac:dyDescent="0.25">
      <c r="A17" s="1">
        <v>13</v>
      </c>
      <c r="B17" s="7">
        <v>43618</v>
      </c>
      <c r="C17" s="7">
        <v>43631</v>
      </c>
      <c r="D17" s="7">
        <v>43637</v>
      </c>
      <c r="E17" s="2">
        <v>68.44</v>
      </c>
      <c r="F17" s="23">
        <v>0</v>
      </c>
    </row>
    <row r="18" spans="1:6" x14ac:dyDescent="0.25">
      <c r="A18" s="1">
        <v>14</v>
      </c>
      <c r="B18" s="7">
        <v>43632</v>
      </c>
      <c r="C18" s="7">
        <v>43645</v>
      </c>
      <c r="D18" s="7">
        <v>43651</v>
      </c>
      <c r="E18" s="2">
        <v>54.09</v>
      </c>
      <c r="F18" s="23">
        <v>0</v>
      </c>
    </row>
    <row r="19" spans="1:6" x14ac:dyDescent="0.25">
      <c r="A19" s="1">
        <v>15</v>
      </c>
      <c r="B19" s="7">
        <v>43646</v>
      </c>
      <c r="C19" s="7">
        <v>43659</v>
      </c>
      <c r="D19" s="7">
        <v>43665</v>
      </c>
      <c r="E19" s="2">
        <v>62</v>
      </c>
      <c r="F19" s="23">
        <v>0</v>
      </c>
    </row>
    <row r="20" spans="1:6" x14ac:dyDescent="0.25">
      <c r="A20" s="1">
        <v>16</v>
      </c>
      <c r="B20" s="7">
        <v>43660</v>
      </c>
      <c r="C20" s="7">
        <v>43673</v>
      </c>
      <c r="D20" s="7">
        <v>43679</v>
      </c>
      <c r="E20" s="2">
        <v>68.75</v>
      </c>
      <c r="F20" s="23">
        <v>0</v>
      </c>
    </row>
    <row r="21" spans="1:6" x14ac:dyDescent="0.25">
      <c r="A21" s="1">
        <v>17</v>
      </c>
      <c r="B21" s="7">
        <v>43674</v>
      </c>
      <c r="C21" s="7">
        <v>43687</v>
      </c>
      <c r="D21" s="7">
        <v>43693</v>
      </c>
      <c r="E21" s="2">
        <v>73.75</v>
      </c>
      <c r="F21" s="23">
        <v>0</v>
      </c>
    </row>
    <row r="22" spans="1:6" x14ac:dyDescent="0.25">
      <c r="A22" s="1">
        <v>18</v>
      </c>
      <c r="B22" s="7">
        <v>43688</v>
      </c>
      <c r="C22" s="7">
        <v>43701</v>
      </c>
      <c r="D22" s="7">
        <v>43707</v>
      </c>
      <c r="E22" s="2">
        <v>51.09</v>
      </c>
      <c r="F22" s="23">
        <v>0</v>
      </c>
    </row>
    <row r="23" spans="1:6" x14ac:dyDescent="0.25">
      <c r="A23" s="1">
        <v>19</v>
      </c>
      <c r="B23" s="7">
        <v>43702</v>
      </c>
      <c r="C23" s="7">
        <v>43715</v>
      </c>
      <c r="D23" s="7">
        <v>43721</v>
      </c>
      <c r="E23" s="2">
        <v>48.56</v>
      </c>
      <c r="F23" s="23">
        <v>0</v>
      </c>
    </row>
    <row r="24" spans="1:6" x14ac:dyDescent="0.25">
      <c r="A24" s="1">
        <v>20</v>
      </c>
      <c r="B24" s="7">
        <v>43716</v>
      </c>
      <c r="C24" s="7">
        <v>43729</v>
      </c>
      <c r="D24" s="7">
        <v>43735</v>
      </c>
      <c r="E24" s="2">
        <v>81.739999999999995</v>
      </c>
      <c r="F24" s="23">
        <v>0</v>
      </c>
    </row>
    <row r="25" spans="1:6" x14ac:dyDescent="0.25">
      <c r="A25" s="1">
        <v>21</v>
      </c>
      <c r="B25" s="7">
        <v>43730</v>
      </c>
      <c r="C25" s="7">
        <v>43743</v>
      </c>
      <c r="D25" s="7">
        <v>43749</v>
      </c>
      <c r="E25" s="2">
        <v>44.83</v>
      </c>
      <c r="F25" s="23">
        <v>0</v>
      </c>
    </row>
    <row r="26" spans="1:6" x14ac:dyDescent="0.25">
      <c r="A26" s="1">
        <v>22</v>
      </c>
      <c r="B26" s="7">
        <v>43744</v>
      </c>
      <c r="C26" s="7">
        <v>43757</v>
      </c>
      <c r="D26" s="7">
        <v>43763</v>
      </c>
      <c r="E26" s="2">
        <v>65.89</v>
      </c>
      <c r="F26" s="23">
        <v>0</v>
      </c>
    </row>
    <row r="27" spans="1:6" x14ac:dyDescent="0.25">
      <c r="A27" s="1">
        <v>23</v>
      </c>
      <c r="B27" s="7">
        <v>43758</v>
      </c>
      <c r="C27" s="7">
        <v>43771</v>
      </c>
      <c r="D27" s="7">
        <v>43777</v>
      </c>
      <c r="E27" s="2">
        <v>61.95</v>
      </c>
      <c r="F27" s="23">
        <v>0</v>
      </c>
    </row>
    <row r="28" spans="1:6" x14ac:dyDescent="0.25">
      <c r="A28" s="1">
        <v>24</v>
      </c>
      <c r="B28" s="7">
        <v>43772</v>
      </c>
      <c r="C28" s="7">
        <v>43785</v>
      </c>
      <c r="D28" s="7">
        <v>43791</v>
      </c>
      <c r="E28" s="2">
        <v>72.180000000000007</v>
      </c>
      <c r="F28" s="23">
        <v>0</v>
      </c>
    </row>
    <row r="29" spans="1:6" x14ac:dyDescent="0.25">
      <c r="A29" s="1">
        <v>25</v>
      </c>
      <c r="B29" s="7">
        <v>43786</v>
      </c>
      <c r="C29" s="7">
        <v>43799</v>
      </c>
      <c r="D29" s="7">
        <v>43805</v>
      </c>
      <c r="E29" s="2">
        <v>61.51</v>
      </c>
      <c r="F29" s="23">
        <v>0</v>
      </c>
    </row>
    <row r="30" spans="1:6" ht="15.75" thickBot="1" x14ac:dyDescent="0.3">
      <c r="A30" s="18">
        <v>26</v>
      </c>
      <c r="B30" s="9">
        <v>43800</v>
      </c>
      <c r="C30" s="9">
        <v>43813</v>
      </c>
      <c r="D30" s="9">
        <v>43819</v>
      </c>
      <c r="E30" s="4">
        <v>60.96</v>
      </c>
      <c r="F30" s="4">
        <v>0</v>
      </c>
    </row>
    <row r="31" spans="1:6" ht="24.75" customHeight="1" thickTop="1" x14ac:dyDescent="0.3">
      <c r="B31" s="10"/>
      <c r="C31" s="10"/>
      <c r="D31" s="10"/>
      <c r="E31" s="6">
        <f>SUM(E5:E30)</f>
        <v>1625.27</v>
      </c>
      <c r="F31" s="6">
        <f>SUM(F5:F30)</f>
        <v>5.35</v>
      </c>
    </row>
    <row r="32" spans="1:6" ht="38.25" customHeight="1" x14ac:dyDescent="0.4">
      <c r="E32" s="26">
        <f>SUM(E31:F31)</f>
        <v>1630.62</v>
      </c>
      <c r="F32" s="26"/>
    </row>
  </sheetData>
  <mergeCells count="2">
    <mergeCell ref="A1:E2"/>
    <mergeCell ref="E32:F32"/>
  </mergeCells>
  <pageMargins left="0.38" right="0.19" top="0.75" bottom="0.75" header="0.3" footer="0.3"/>
  <pageSetup orientation="portrait" r:id="rId1"/>
  <headerFooter>
    <oddFooter>&amp;L&amp;F: &amp;A&amp;C&amp;P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4"/>
  <sheetViews>
    <sheetView workbookViewId="0">
      <selection activeCell="A3" sqref="A3"/>
    </sheetView>
  </sheetViews>
  <sheetFormatPr defaultRowHeight="15" x14ac:dyDescent="0.25"/>
  <cols>
    <col min="1" max="1" width="7.7109375" style="1" customWidth="1"/>
    <col min="2" max="2" width="20.140625" style="7" customWidth="1"/>
    <col min="3" max="4" width="18.85546875" style="7" customWidth="1"/>
    <col min="5" max="6" width="19.42578125" style="2" customWidth="1"/>
    <col min="7" max="7" width="15.7109375" style="23" customWidth="1"/>
    <col min="8" max="16384" width="9.140625" style="1"/>
  </cols>
  <sheetData>
    <row r="1" spans="1:11" ht="15" customHeight="1" x14ac:dyDescent="0.3">
      <c r="A1" s="25" t="s">
        <v>26</v>
      </c>
      <c r="B1" s="25"/>
      <c r="C1" s="25"/>
      <c r="D1" s="25"/>
      <c r="E1" s="25"/>
      <c r="F1" s="25"/>
      <c r="G1" s="25"/>
      <c r="H1" s="3"/>
    </row>
    <row r="2" spans="1:11" ht="15" customHeight="1" x14ac:dyDescent="0.3">
      <c r="A2" s="25"/>
      <c r="B2" s="25"/>
      <c r="C2" s="25"/>
      <c r="D2" s="25"/>
      <c r="E2" s="25"/>
      <c r="F2" s="25"/>
      <c r="G2" s="25"/>
      <c r="H2" s="3"/>
    </row>
    <row r="3" spans="1:11" ht="6.75" customHeight="1" x14ac:dyDescent="0.25"/>
    <row r="4" spans="1:11" ht="21.75" customHeight="1" x14ac:dyDescent="0.25">
      <c r="A4" s="8" t="s">
        <v>23</v>
      </c>
      <c r="B4" s="8" t="s">
        <v>0</v>
      </c>
      <c r="C4" s="8" t="s">
        <v>1</v>
      </c>
      <c r="D4" s="8" t="s">
        <v>2</v>
      </c>
      <c r="E4" s="5" t="s">
        <v>25</v>
      </c>
      <c r="F4" s="5" t="s">
        <v>27</v>
      </c>
      <c r="G4" s="5" t="s">
        <v>24</v>
      </c>
    </row>
    <row r="5" spans="1:11" x14ac:dyDescent="0.25">
      <c r="A5" s="1">
        <v>1</v>
      </c>
      <c r="B5" s="7">
        <v>43814</v>
      </c>
      <c r="C5" s="7">
        <v>43827</v>
      </c>
      <c r="D5" s="7">
        <v>43833</v>
      </c>
      <c r="E5" s="2">
        <v>57.26</v>
      </c>
      <c r="F5" s="2">
        <v>57.26</v>
      </c>
      <c r="G5" s="23">
        <v>0</v>
      </c>
      <c r="H5" s="7"/>
      <c r="I5" s="7"/>
      <c r="J5" s="7"/>
      <c r="K5" s="2"/>
    </row>
    <row r="6" spans="1:11" x14ac:dyDescent="0.25">
      <c r="A6" s="1">
        <v>2</v>
      </c>
      <c r="B6" s="7">
        <v>43828</v>
      </c>
      <c r="C6" s="7">
        <v>43841</v>
      </c>
      <c r="D6" s="7">
        <v>43847</v>
      </c>
      <c r="E6" s="2">
        <v>75.66</v>
      </c>
      <c r="F6" s="2">
        <f>SUM(E5:E6)/A6</f>
        <v>66.459999999999994</v>
      </c>
      <c r="G6" s="23">
        <v>0</v>
      </c>
    </row>
    <row r="7" spans="1:11" x14ac:dyDescent="0.25">
      <c r="A7" s="1">
        <v>3</v>
      </c>
      <c r="B7" s="7">
        <v>43842</v>
      </c>
      <c r="C7" s="7">
        <v>43855</v>
      </c>
      <c r="D7" s="7">
        <v>43861</v>
      </c>
      <c r="E7" s="2">
        <v>71.150000000000006</v>
      </c>
      <c r="F7" s="2">
        <f>SUM(E5:E7)/A7</f>
        <v>68.023333333333326</v>
      </c>
      <c r="G7" s="23">
        <v>0</v>
      </c>
    </row>
    <row r="8" spans="1:11" x14ac:dyDescent="0.25">
      <c r="A8" s="1">
        <v>4</v>
      </c>
      <c r="B8" s="7">
        <v>43856</v>
      </c>
      <c r="C8" s="7">
        <v>43869</v>
      </c>
      <c r="D8" s="7">
        <v>43875</v>
      </c>
      <c r="E8" s="2">
        <v>60.66</v>
      </c>
      <c r="F8" s="2">
        <f>SUM(E5:E8)/4</f>
        <v>66.182500000000005</v>
      </c>
      <c r="G8" s="23">
        <v>0</v>
      </c>
    </row>
    <row r="9" spans="1:11" x14ac:dyDescent="0.25">
      <c r="A9" s="1">
        <v>5</v>
      </c>
      <c r="B9" s="7">
        <v>43870</v>
      </c>
      <c r="C9" s="7">
        <v>43883</v>
      </c>
      <c r="D9" s="7">
        <v>43889</v>
      </c>
      <c r="E9" s="2">
        <v>99.84</v>
      </c>
      <c r="F9" s="2">
        <f>SUM(E5:E9)/5</f>
        <v>72.914000000000016</v>
      </c>
      <c r="G9" s="23">
        <v>0</v>
      </c>
    </row>
    <row r="10" spans="1:11" x14ac:dyDescent="0.25">
      <c r="A10" s="1">
        <v>6</v>
      </c>
      <c r="B10" s="7">
        <v>43884</v>
      </c>
      <c r="C10" s="7">
        <v>43897</v>
      </c>
      <c r="D10" s="7">
        <v>43903</v>
      </c>
      <c r="E10" s="2">
        <v>66.84</v>
      </c>
      <c r="F10" s="2">
        <f>SUM(E5:E10)/6</f>
        <v>71.901666666666685</v>
      </c>
      <c r="G10" s="23">
        <v>0</v>
      </c>
    </row>
    <row r="11" spans="1:11" x14ac:dyDescent="0.25">
      <c r="A11" s="1">
        <v>7</v>
      </c>
      <c r="B11" s="7">
        <v>43898</v>
      </c>
      <c r="C11" s="7">
        <v>43911</v>
      </c>
      <c r="D11" s="7">
        <v>43917</v>
      </c>
      <c r="E11" s="2">
        <v>80.28</v>
      </c>
      <c r="F11" s="2">
        <f>SUM(E5:E11)/7</f>
        <v>73.098571428571432</v>
      </c>
      <c r="G11" s="23">
        <v>0</v>
      </c>
    </row>
    <row r="12" spans="1:11" x14ac:dyDescent="0.25">
      <c r="A12" s="1">
        <v>8</v>
      </c>
      <c r="B12" s="7">
        <v>43912</v>
      </c>
      <c r="C12" s="7">
        <v>43925</v>
      </c>
      <c r="D12" s="7">
        <v>43931</v>
      </c>
      <c r="E12" s="2">
        <v>60.4</v>
      </c>
      <c r="F12" s="2">
        <f>SUM(E5:E12)/8</f>
        <v>71.511250000000004</v>
      </c>
      <c r="G12" s="23">
        <v>0</v>
      </c>
    </row>
    <row r="13" spans="1:11" x14ac:dyDescent="0.25">
      <c r="A13" s="1">
        <v>9</v>
      </c>
      <c r="B13" s="7">
        <v>43926</v>
      </c>
      <c r="C13" s="7">
        <v>43939</v>
      </c>
      <c r="D13" s="7">
        <v>43945</v>
      </c>
      <c r="E13" s="2">
        <v>38.32</v>
      </c>
      <c r="F13" s="2">
        <f>SUM(E5:E13)/9</f>
        <v>67.823333333333338</v>
      </c>
      <c r="G13" s="23">
        <v>0</v>
      </c>
    </row>
    <row r="14" spans="1:11" x14ac:dyDescent="0.25">
      <c r="A14" s="1">
        <v>10</v>
      </c>
      <c r="B14" s="7">
        <v>43940</v>
      </c>
      <c r="C14" s="7">
        <v>43953</v>
      </c>
      <c r="D14" s="7">
        <v>43959</v>
      </c>
      <c r="E14" s="2">
        <v>55.78</v>
      </c>
      <c r="F14" s="2">
        <f>SUM(E5:E14)/10</f>
        <v>66.619</v>
      </c>
      <c r="G14" s="23">
        <v>0</v>
      </c>
    </row>
    <row r="15" spans="1:11" x14ac:dyDescent="0.25">
      <c r="A15" s="1">
        <v>11</v>
      </c>
      <c r="B15" s="7">
        <v>43954</v>
      </c>
      <c r="C15" s="7">
        <v>43967</v>
      </c>
      <c r="D15" s="7">
        <v>43973</v>
      </c>
      <c r="E15" s="2">
        <v>51.39</v>
      </c>
      <c r="F15" s="2">
        <f>SUM(E5:E15)/11</f>
        <v>65.234545454545454</v>
      </c>
      <c r="G15" s="23">
        <v>0</v>
      </c>
    </row>
    <row r="16" spans="1:11" x14ac:dyDescent="0.25">
      <c r="A16" s="1">
        <v>12</v>
      </c>
      <c r="B16" s="7">
        <v>43968</v>
      </c>
      <c r="C16" s="7">
        <v>43981</v>
      </c>
      <c r="D16" s="7">
        <v>43987</v>
      </c>
      <c r="E16" s="2">
        <v>57.09</v>
      </c>
      <c r="F16" s="2">
        <f>SUM(E5:E16)/12</f>
        <v>64.555833333333339</v>
      </c>
      <c r="G16" s="23">
        <v>0</v>
      </c>
    </row>
    <row r="17" spans="1:7" x14ac:dyDescent="0.25">
      <c r="A17" s="1">
        <v>13</v>
      </c>
      <c r="B17" s="7">
        <v>43982</v>
      </c>
      <c r="C17" s="7">
        <v>43995</v>
      </c>
      <c r="D17" s="7">
        <v>44001</v>
      </c>
      <c r="E17" s="2">
        <v>79.27</v>
      </c>
      <c r="F17" s="2">
        <f>SUM(E5:E17)/13</f>
        <v>65.687692307692316</v>
      </c>
      <c r="G17" s="23">
        <v>0</v>
      </c>
    </row>
    <row r="18" spans="1:7" x14ac:dyDescent="0.25">
      <c r="A18" s="1">
        <v>14</v>
      </c>
      <c r="B18" s="7">
        <v>43996</v>
      </c>
      <c r="C18" s="7">
        <v>44009</v>
      </c>
      <c r="D18" s="7">
        <v>44015</v>
      </c>
      <c r="E18" s="2">
        <v>72.23</v>
      </c>
      <c r="F18" s="2">
        <f>SUM(E5:E18)/14</f>
        <v>66.155000000000001</v>
      </c>
      <c r="G18" s="23">
        <v>0</v>
      </c>
    </row>
    <row r="19" spans="1:7" x14ac:dyDescent="0.25">
      <c r="A19" s="1">
        <v>15</v>
      </c>
      <c r="B19" s="7">
        <v>44010</v>
      </c>
      <c r="C19" s="7">
        <v>44023</v>
      </c>
      <c r="D19" s="7">
        <v>44029</v>
      </c>
      <c r="E19" s="2">
        <v>52.03</v>
      </c>
      <c r="F19" s="2">
        <f>SUM(E5:E19)/15</f>
        <v>65.213333333333338</v>
      </c>
      <c r="G19" s="23">
        <v>0</v>
      </c>
    </row>
    <row r="20" spans="1:7" x14ac:dyDescent="0.25">
      <c r="A20" s="1">
        <v>16</v>
      </c>
      <c r="B20" s="7">
        <v>44024</v>
      </c>
      <c r="C20" s="7">
        <v>44037</v>
      </c>
      <c r="D20" s="7">
        <v>44043</v>
      </c>
      <c r="E20" s="2">
        <v>40.270000000000003</v>
      </c>
      <c r="F20" s="2">
        <f>SUM(E5:E20)/16</f>
        <v>63.654375000000002</v>
      </c>
      <c r="G20" s="23">
        <v>0</v>
      </c>
    </row>
    <row r="21" spans="1:7" x14ac:dyDescent="0.25">
      <c r="A21" s="1">
        <v>17</v>
      </c>
      <c r="B21" s="7">
        <v>44038</v>
      </c>
      <c r="C21" s="7">
        <v>44051</v>
      </c>
      <c r="D21" s="7">
        <v>44057</v>
      </c>
      <c r="E21" s="2">
        <v>37.11</v>
      </c>
      <c r="F21" s="2">
        <f>SUM(E5:E21)/17</f>
        <v>62.092941176470582</v>
      </c>
      <c r="G21" s="23">
        <v>0</v>
      </c>
    </row>
    <row r="22" spans="1:7" x14ac:dyDescent="0.25">
      <c r="A22" s="1">
        <v>18</v>
      </c>
      <c r="B22" s="7">
        <v>44052</v>
      </c>
      <c r="C22" s="7">
        <v>44065</v>
      </c>
      <c r="D22" s="7">
        <v>44071</v>
      </c>
      <c r="E22" s="2">
        <v>63.88</v>
      </c>
      <c r="F22" s="2">
        <f>SUM(E5:E22)/18</f>
        <v>62.192222222222227</v>
      </c>
      <c r="G22" s="23">
        <v>0</v>
      </c>
    </row>
    <row r="23" spans="1:7" x14ac:dyDescent="0.25">
      <c r="A23" s="1">
        <v>19</v>
      </c>
      <c r="B23" s="7">
        <v>44066</v>
      </c>
      <c r="C23" s="7">
        <v>44079</v>
      </c>
      <c r="D23" s="7">
        <v>44085</v>
      </c>
      <c r="E23" s="2">
        <v>39.619999999999997</v>
      </c>
      <c r="F23" s="2">
        <f>SUM(E5:E23)/19</f>
        <v>61.004210526315788</v>
      </c>
      <c r="G23" s="23">
        <v>0</v>
      </c>
    </row>
    <row r="24" spans="1:7" x14ac:dyDescent="0.25">
      <c r="A24" s="1">
        <v>20</v>
      </c>
      <c r="B24" s="7">
        <v>44080</v>
      </c>
      <c r="C24" s="7">
        <v>44093</v>
      </c>
      <c r="D24" s="7">
        <v>44099</v>
      </c>
      <c r="E24" s="2">
        <v>25.14</v>
      </c>
      <c r="F24" s="2">
        <f>SUM(E5:E24)/20</f>
        <v>59.210999999999999</v>
      </c>
      <c r="G24" s="23">
        <v>0</v>
      </c>
    </row>
    <row r="25" spans="1:7" x14ac:dyDescent="0.25">
      <c r="A25" s="1">
        <v>21</v>
      </c>
      <c r="B25" s="7">
        <v>44094</v>
      </c>
      <c r="C25" s="7">
        <v>44107</v>
      </c>
      <c r="D25" s="7">
        <v>44113</v>
      </c>
      <c r="E25" s="2">
        <v>49.34</v>
      </c>
      <c r="F25" s="2">
        <f>SUM(E5:E25)/21</f>
        <v>58.740952380952379</v>
      </c>
      <c r="G25" s="23">
        <v>0</v>
      </c>
    </row>
    <row r="26" spans="1:7" x14ac:dyDescent="0.25">
      <c r="A26" s="1">
        <v>22</v>
      </c>
      <c r="B26" s="7">
        <v>44108</v>
      </c>
      <c r="C26" s="7">
        <v>44121</v>
      </c>
      <c r="D26" s="7">
        <v>44127</v>
      </c>
      <c r="E26" s="2">
        <v>28.27</v>
      </c>
      <c r="F26" s="2">
        <f>SUM(E5:E26)/A26</f>
        <v>57.355909090909087</v>
      </c>
      <c r="G26" s="23">
        <v>0</v>
      </c>
    </row>
    <row r="27" spans="1:7" x14ac:dyDescent="0.25">
      <c r="A27" s="1">
        <v>23</v>
      </c>
      <c r="B27" s="7">
        <v>44122</v>
      </c>
      <c r="C27" s="7">
        <v>44135</v>
      </c>
      <c r="D27" s="7">
        <v>44141</v>
      </c>
      <c r="E27" s="2">
        <v>34.44</v>
      </c>
      <c r="F27" s="2">
        <f>SUM(E5:E27)/A27</f>
        <v>56.359565217391307</v>
      </c>
      <c r="G27" s="23">
        <v>7.45</v>
      </c>
    </row>
    <row r="28" spans="1:7" x14ac:dyDescent="0.25">
      <c r="A28" s="1">
        <v>24</v>
      </c>
      <c r="B28" s="7">
        <v>44136</v>
      </c>
      <c r="C28" s="7">
        <v>44149</v>
      </c>
      <c r="D28" s="7">
        <v>44155</v>
      </c>
      <c r="E28" s="2">
        <v>39.25</v>
      </c>
      <c r="F28" s="2">
        <f>SUM(E5:E28)/A28</f>
        <v>55.646666666666668</v>
      </c>
      <c r="G28" s="23">
        <v>0</v>
      </c>
    </row>
    <row r="29" spans="1:7" x14ac:dyDescent="0.25">
      <c r="A29" s="1">
        <v>25</v>
      </c>
      <c r="B29" s="7">
        <v>44150</v>
      </c>
      <c r="C29" s="7">
        <v>44163</v>
      </c>
      <c r="D29" s="7">
        <v>44169</v>
      </c>
      <c r="E29" s="2">
        <v>27.39</v>
      </c>
      <c r="F29" s="2">
        <f>SUM(E5:E29)/A29</f>
        <v>54.516400000000004</v>
      </c>
      <c r="G29" s="23">
        <v>0</v>
      </c>
    </row>
    <row r="30" spans="1:7" x14ac:dyDescent="0.25">
      <c r="A30" s="1">
        <v>26</v>
      </c>
      <c r="B30" s="7">
        <v>44164</v>
      </c>
      <c r="C30" s="7">
        <v>44177</v>
      </c>
      <c r="D30" s="7">
        <v>44183</v>
      </c>
      <c r="E30" s="2">
        <v>24.96</v>
      </c>
      <c r="F30" s="2">
        <f>SUM(E5:E30)/A30</f>
        <v>53.379615384615391</v>
      </c>
      <c r="G30" s="23">
        <v>0</v>
      </c>
    </row>
    <row r="31" spans="1:7" x14ac:dyDescent="0.25">
      <c r="A31" s="1">
        <v>27</v>
      </c>
      <c r="B31" s="7">
        <v>44178</v>
      </c>
      <c r="C31" s="7">
        <v>44191</v>
      </c>
      <c r="D31" s="7">
        <v>44196</v>
      </c>
      <c r="E31" s="2">
        <v>46.71</v>
      </c>
      <c r="F31" s="2">
        <f>SUM(E5:E31)/A31</f>
        <v>53.132592592592601</v>
      </c>
      <c r="G31" s="23">
        <v>0</v>
      </c>
    </row>
    <row r="32" spans="1:7" ht="15.75" thickBot="1" x14ac:dyDescent="0.3">
      <c r="A32" s="18"/>
      <c r="B32" s="9"/>
      <c r="C32" s="9"/>
      <c r="D32" s="9"/>
      <c r="E32" s="4"/>
      <c r="F32" s="4"/>
      <c r="G32" s="4"/>
    </row>
    <row r="33" spans="2:7" ht="24.75" customHeight="1" thickTop="1" x14ac:dyDescent="0.3">
      <c r="B33" s="10"/>
      <c r="C33" s="10"/>
      <c r="D33" s="10"/>
      <c r="E33" s="6">
        <f>SUM(E5:E32)</f>
        <v>1434.5800000000002</v>
      </c>
      <c r="F33" s="6">
        <f>SUM(E33/27)</f>
        <v>53.132592592592601</v>
      </c>
      <c r="G33" s="6">
        <f>SUM(G5:G32)</f>
        <v>7.45</v>
      </c>
    </row>
    <row r="34" spans="2:7" ht="38.25" customHeight="1" x14ac:dyDescent="0.4">
      <c r="E34" s="26">
        <f>SUM(E33+G33)</f>
        <v>1442.0300000000002</v>
      </c>
      <c r="F34" s="26"/>
      <c r="G34" s="26"/>
    </row>
  </sheetData>
  <mergeCells count="2">
    <mergeCell ref="E34:G34"/>
    <mergeCell ref="A1:G2"/>
  </mergeCells>
  <pageMargins left="0.54" right="0.19" top="0.32" bottom="0.62" header="0.18" footer="0.3"/>
  <pageSetup orientation="landscape" r:id="rId1"/>
  <headerFooter>
    <oddFooter>&amp;L&amp;F: &amp;A&amp;C&amp;P of &amp;N&amp;R&amp;D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A3A73-04F3-4949-837F-B06F609B0084}">
  <dimension ref="A1:H33"/>
  <sheetViews>
    <sheetView tabSelected="1" workbookViewId="0">
      <selection activeCell="E18" sqref="E18"/>
    </sheetView>
  </sheetViews>
  <sheetFormatPr defaultRowHeight="15" x14ac:dyDescent="0.25"/>
  <cols>
    <col min="1" max="1" width="7.7109375" style="1" customWidth="1"/>
    <col min="2" max="2" width="20.140625" style="7" customWidth="1"/>
    <col min="3" max="4" width="18.85546875" style="7" customWidth="1"/>
    <col min="5" max="6" width="19.42578125" style="2" customWidth="1"/>
    <col min="7" max="7" width="15.7109375" style="23" customWidth="1"/>
    <col min="8" max="16384" width="9.140625" style="1"/>
  </cols>
  <sheetData>
    <row r="1" spans="1:8" ht="15" customHeight="1" x14ac:dyDescent="0.3">
      <c r="A1" s="25" t="s">
        <v>28</v>
      </c>
      <c r="B1" s="25"/>
      <c r="C1" s="25"/>
      <c r="D1" s="25"/>
      <c r="E1" s="25"/>
      <c r="F1" s="25"/>
      <c r="G1" s="25"/>
      <c r="H1" s="3"/>
    </row>
    <row r="2" spans="1:8" ht="15" customHeight="1" x14ac:dyDescent="0.3">
      <c r="A2" s="25"/>
      <c r="B2" s="25"/>
      <c r="C2" s="25"/>
      <c r="D2" s="25"/>
      <c r="E2" s="25"/>
      <c r="F2" s="25"/>
      <c r="G2" s="25"/>
      <c r="H2" s="3"/>
    </row>
    <row r="3" spans="1:8" ht="6.75" customHeight="1" x14ac:dyDescent="0.25"/>
    <row r="4" spans="1:8" ht="21.75" customHeight="1" x14ac:dyDescent="0.25">
      <c r="A4" s="8" t="s">
        <v>23</v>
      </c>
      <c r="B4" s="8" t="s">
        <v>0</v>
      </c>
      <c r="C4" s="8" t="s">
        <v>1</v>
      </c>
      <c r="D4" s="8" t="s">
        <v>2</v>
      </c>
      <c r="E4" s="5" t="s">
        <v>25</v>
      </c>
      <c r="F4" s="5" t="s">
        <v>27</v>
      </c>
      <c r="G4" s="5" t="s">
        <v>24</v>
      </c>
    </row>
    <row r="5" spans="1:8" x14ac:dyDescent="0.25">
      <c r="A5" s="1">
        <v>1</v>
      </c>
      <c r="B5" s="7">
        <v>44557</v>
      </c>
      <c r="C5" s="7">
        <v>44205</v>
      </c>
      <c r="D5" s="7">
        <v>44211</v>
      </c>
      <c r="E5" s="2">
        <v>45</v>
      </c>
      <c r="F5" s="2">
        <f>SUM(E5:E5)/A5</f>
        <v>45</v>
      </c>
      <c r="G5" s="23">
        <v>0</v>
      </c>
    </row>
    <row r="6" spans="1:8" x14ac:dyDescent="0.25">
      <c r="A6" s="1">
        <v>2</v>
      </c>
      <c r="B6" s="7">
        <v>44936</v>
      </c>
      <c r="C6" s="7">
        <v>44219</v>
      </c>
      <c r="D6" s="7">
        <v>44225</v>
      </c>
      <c r="E6" s="2">
        <v>37.020000000000003</v>
      </c>
      <c r="F6" s="2">
        <f>SUM(E5:E6)/A6</f>
        <v>41.010000000000005</v>
      </c>
      <c r="G6" s="23">
        <v>0</v>
      </c>
    </row>
    <row r="7" spans="1:8" x14ac:dyDescent="0.25">
      <c r="A7" s="1">
        <v>3</v>
      </c>
      <c r="B7" s="7">
        <v>45315</v>
      </c>
      <c r="C7" s="7">
        <v>44233</v>
      </c>
      <c r="D7" s="7">
        <v>44239</v>
      </c>
      <c r="E7" s="2">
        <v>51.68</v>
      </c>
      <c r="F7" s="2">
        <f>SUM(E5:E7)/A7</f>
        <v>44.56666666666667</v>
      </c>
      <c r="G7" s="23">
        <v>0</v>
      </c>
    </row>
    <row r="8" spans="1:8" x14ac:dyDescent="0.25">
      <c r="A8" s="1">
        <v>4</v>
      </c>
      <c r="B8" s="7">
        <v>45694</v>
      </c>
      <c r="C8" s="7">
        <v>44247</v>
      </c>
      <c r="D8" s="7">
        <v>44253</v>
      </c>
      <c r="E8" s="2">
        <v>66.63</v>
      </c>
      <c r="F8" s="2">
        <f>SUM(E5:E8)/A8</f>
        <v>50.082500000000003</v>
      </c>
      <c r="G8" s="23">
        <v>0</v>
      </c>
    </row>
    <row r="9" spans="1:8" x14ac:dyDescent="0.25">
      <c r="A9" s="1">
        <v>5</v>
      </c>
      <c r="B9" s="7">
        <v>46073</v>
      </c>
      <c r="C9" s="7">
        <v>44261</v>
      </c>
      <c r="D9" s="7">
        <v>44267</v>
      </c>
      <c r="E9" s="2">
        <v>55.87</v>
      </c>
      <c r="F9" s="2">
        <f>SUM(E5:E9)/A9</f>
        <v>51.239999999999995</v>
      </c>
      <c r="G9" s="23">
        <v>0</v>
      </c>
    </row>
    <row r="10" spans="1:8" x14ac:dyDescent="0.25">
      <c r="A10" s="1">
        <v>6</v>
      </c>
      <c r="B10" s="7">
        <v>46452</v>
      </c>
      <c r="C10" s="7">
        <v>44275</v>
      </c>
      <c r="D10" s="7">
        <v>44281</v>
      </c>
      <c r="E10" s="2">
        <v>59.76</v>
      </c>
      <c r="F10" s="2">
        <f>SUM(E5:E10)/A10</f>
        <v>52.66</v>
      </c>
      <c r="G10" s="23">
        <v>0</v>
      </c>
    </row>
    <row r="11" spans="1:8" x14ac:dyDescent="0.25">
      <c r="A11" s="1">
        <v>7</v>
      </c>
      <c r="B11" s="7">
        <v>46831</v>
      </c>
      <c r="C11" s="7">
        <v>44289</v>
      </c>
      <c r="D11" s="7">
        <v>44295</v>
      </c>
      <c r="E11" s="2">
        <v>69.75</v>
      </c>
      <c r="F11" s="2">
        <f>SUM(E5:E11)/A11</f>
        <v>55.101428571428571</v>
      </c>
      <c r="G11" s="23">
        <v>0</v>
      </c>
    </row>
    <row r="12" spans="1:8" x14ac:dyDescent="0.25">
      <c r="A12" s="1">
        <v>8</v>
      </c>
      <c r="B12" s="7">
        <v>47210</v>
      </c>
      <c r="C12" s="7">
        <v>44303</v>
      </c>
      <c r="D12" s="7">
        <v>44309</v>
      </c>
      <c r="E12" s="2">
        <v>58.37</v>
      </c>
      <c r="F12" s="2">
        <f>SUM(E5:E12)/A12</f>
        <v>55.51</v>
      </c>
      <c r="G12" s="23">
        <v>0</v>
      </c>
    </row>
    <row r="13" spans="1:8" x14ac:dyDescent="0.25">
      <c r="A13" s="1">
        <v>9</v>
      </c>
      <c r="B13" s="7">
        <v>47589</v>
      </c>
      <c r="C13" s="7">
        <v>44317</v>
      </c>
      <c r="D13" s="7">
        <v>44323</v>
      </c>
      <c r="E13" s="2">
        <v>41.67</v>
      </c>
      <c r="F13" s="2">
        <f>SUM(E5:E13)/A13</f>
        <v>53.972222222222221</v>
      </c>
      <c r="G13" s="23">
        <v>0</v>
      </c>
    </row>
    <row r="14" spans="1:8" x14ac:dyDescent="0.25">
      <c r="A14" s="1">
        <v>10</v>
      </c>
      <c r="B14" s="7">
        <v>47968</v>
      </c>
      <c r="C14" s="7">
        <v>44331</v>
      </c>
      <c r="D14" s="7">
        <v>44337</v>
      </c>
      <c r="E14" s="2">
        <v>48.66</v>
      </c>
      <c r="F14" s="2">
        <f>SUM(E5:E14)/A14</f>
        <v>53.440999999999995</v>
      </c>
      <c r="G14" s="23">
        <v>0</v>
      </c>
    </row>
    <row r="15" spans="1:8" x14ac:dyDescent="0.25">
      <c r="A15" s="1">
        <v>11</v>
      </c>
      <c r="B15" s="7">
        <v>48347</v>
      </c>
      <c r="C15" s="7">
        <v>44345</v>
      </c>
      <c r="D15" s="7">
        <v>44351</v>
      </c>
      <c r="E15" s="2">
        <v>42.35</v>
      </c>
      <c r="F15" s="2">
        <f>SUM(E5:E15)/A15</f>
        <v>52.43272727272727</v>
      </c>
      <c r="G15" s="23">
        <v>0</v>
      </c>
    </row>
    <row r="16" spans="1:8" x14ac:dyDescent="0.25">
      <c r="A16" s="1">
        <v>12</v>
      </c>
      <c r="B16" s="7">
        <v>48726</v>
      </c>
      <c r="C16" s="7">
        <v>44359</v>
      </c>
      <c r="D16" s="7">
        <v>44365</v>
      </c>
      <c r="E16" s="2">
        <v>44.15</v>
      </c>
      <c r="F16" s="2">
        <f>SUM(E5:E16)/A16</f>
        <v>51.7425</v>
      </c>
      <c r="G16" s="23">
        <v>0</v>
      </c>
    </row>
    <row r="17" spans="1:7" x14ac:dyDescent="0.25">
      <c r="A17" s="1">
        <v>13</v>
      </c>
      <c r="B17" s="7">
        <v>49105</v>
      </c>
      <c r="C17" s="7">
        <v>44373</v>
      </c>
      <c r="D17" s="7">
        <v>44379</v>
      </c>
      <c r="E17" s="2">
        <v>29.64</v>
      </c>
      <c r="F17" s="2">
        <f>SUM(E5:E17)/A17</f>
        <v>50.042307692307688</v>
      </c>
      <c r="G17" s="23">
        <v>0</v>
      </c>
    </row>
    <row r="18" spans="1:7" x14ac:dyDescent="0.25">
      <c r="A18" s="1">
        <v>14</v>
      </c>
      <c r="B18" s="7">
        <v>49484</v>
      </c>
      <c r="C18" s="7">
        <v>44387</v>
      </c>
      <c r="D18" s="7">
        <v>44393</v>
      </c>
      <c r="F18" s="2">
        <f>SUM(E5:E18)/A18</f>
        <v>46.467857142857142</v>
      </c>
      <c r="G18" s="23">
        <v>0</v>
      </c>
    </row>
    <row r="19" spans="1:7" x14ac:dyDescent="0.25">
      <c r="A19" s="1">
        <v>15</v>
      </c>
      <c r="B19" s="7">
        <v>49863</v>
      </c>
      <c r="C19" s="7">
        <v>44401</v>
      </c>
      <c r="D19" s="7">
        <v>44407</v>
      </c>
      <c r="F19" s="2">
        <f>SUM(E5:E19)/A19</f>
        <v>43.37</v>
      </c>
      <c r="G19" s="23">
        <v>0</v>
      </c>
    </row>
    <row r="20" spans="1:7" x14ac:dyDescent="0.25">
      <c r="A20" s="1">
        <v>16</v>
      </c>
      <c r="B20" s="7">
        <v>50242</v>
      </c>
      <c r="C20" s="7">
        <v>44415</v>
      </c>
      <c r="D20" s="7">
        <v>44421</v>
      </c>
      <c r="F20" s="2">
        <f>SUM(E5:E20)/A20</f>
        <v>40.659374999999997</v>
      </c>
      <c r="G20" s="23">
        <v>0</v>
      </c>
    </row>
    <row r="21" spans="1:7" x14ac:dyDescent="0.25">
      <c r="A21" s="1">
        <v>17</v>
      </c>
      <c r="B21" s="7">
        <v>50621</v>
      </c>
      <c r="C21" s="7">
        <v>44429</v>
      </c>
      <c r="D21" s="7">
        <v>44435</v>
      </c>
      <c r="F21" s="2">
        <f>SUM(E5:E21)/A21</f>
        <v>38.267647058823528</v>
      </c>
      <c r="G21" s="23">
        <v>0</v>
      </c>
    </row>
    <row r="22" spans="1:7" x14ac:dyDescent="0.25">
      <c r="A22" s="1">
        <v>18</v>
      </c>
      <c r="B22" s="7">
        <v>51000</v>
      </c>
      <c r="C22" s="7">
        <v>44443</v>
      </c>
      <c r="D22" s="7">
        <v>44449</v>
      </c>
      <c r="F22" s="2">
        <f>SUM(E5:E22)/A22</f>
        <v>36.141666666666666</v>
      </c>
      <c r="G22" s="23">
        <v>0</v>
      </c>
    </row>
    <row r="23" spans="1:7" x14ac:dyDescent="0.25">
      <c r="A23" s="1">
        <v>19</v>
      </c>
      <c r="B23" s="7">
        <v>51379</v>
      </c>
      <c r="C23" s="7">
        <v>44457</v>
      </c>
      <c r="D23" s="7">
        <v>44463</v>
      </c>
      <c r="F23" s="2">
        <f>SUM(E5:E23)/A23</f>
        <v>34.239473684210523</v>
      </c>
      <c r="G23" s="23">
        <v>0</v>
      </c>
    </row>
    <row r="24" spans="1:7" x14ac:dyDescent="0.25">
      <c r="A24" s="1">
        <v>20</v>
      </c>
      <c r="B24" s="7">
        <v>51758</v>
      </c>
      <c r="C24" s="7">
        <v>44471</v>
      </c>
      <c r="D24" s="7">
        <v>44477</v>
      </c>
      <c r="F24" s="2">
        <f>SUM(E5:E24)/A24</f>
        <v>32.527499999999996</v>
      </c>
      <c r="G24" s="23">
        <v>0</v>
      </c>
    </row>
    <row r="25" spans="1:7" x14ac:dyDescent="0.25">
      <c r="A25" s="1">
        <v>21</v>
      </c>
      <c r="B25" s="7">
        <v>52137</v>
      </c>
      <c r="C25" s="7">
        <v>44485</v>
      </c>
      <c r="D25" s="7">
        <v>44491</v>
      </c>
      <c r="F25" s="2">
        <f>SUM(E5:E25)/A25</f>
        <v>30.978571428571428</v>
      </c>
      <c r="G25" s="23">
        <v>0</v>
      </c>
    </row>
    <row r="26" spans="1:7" x14ac:dyDescent="0.25">
      <c r="A26" s="1">
        <v>22</v>
      </c>
      <c r="B26" s="7">
        <v>52516</v>
      </c>
      <c r="C26" s="7">
        <v>44499</v>
      </c>
      <c r="D26" s="7">
        <v>44505</v>
      </c>
      <c r="F26" s="2">
        <f>SUM(E5:E26)/A26</f>
        <v>29.570454545454542</v>
      </c>
      <c r="G26" s="23">
        <v>0</v>
      </c>
    </row>
    <row r="27" spans="1:7" x14ac:dyDescent="0.25">
      <c r="A27" s="1">
        <v>23</v>
      </c>
      <c r="B27" s="7">
        <v>52895</v>
      </c>
      <c r="C27" s="7">
        <v>44513</v>
      </c>
      <c r="D27" s="7">
        <v>44519</v>
      </c>
      <c r="F27" s="2">
        <f>SUM(E5:E27)/A27</f>
        <v>28.28478260869565</v>
      </c>
      <c r="G27" s="23">
        <v>0</v>
      </c>
    </row>
    <row r="28" spans="1:7" x14ac:dyDescent="0.25">
      <c r="A28" s="1">
        <v>24</v>
      </c>
      <c r="B28" s="7">
        <v>53274</v>
      </c>
      <c r="C28" s="7">
        <v>44527</v>
      </c>
      <c r="D28" s="7">
        <v>44533</v>
      </c>
      <c r="F28" s="2">
        <f>SUM(E5:E28)/A28</f>
        <v>27.106249999999999</v>
      </c>
      <c r="G28" s="23">
        <v>0</v>
      </c>
    </row>
    <row r="29" spans="1:7" x14ac:dyDescent="0.25">
      <c r="A29" s="1">
        <v>25</v>
      </c>
      <c r="B29" s="7">
        <v>53653</v>
      </c>
      <c r="C29" s="7">
        <v>44541</v>
      </c>
      <c r="D29" s="7">
        <v>44547</v>
      </c>
      <c r="F29" s="2">
        <f>SUM(E5:E29)/A29</f>
        <v>26.021999999999998</v>
      </c>
      <c r="G29" s="23">
        <v>0</v>
      </c>
    </row>
    <row r="30" spans="1:7" x14ac:dyDescent="0.25">
      <c r="A30" s="1">
        <v>26</v>
      </c>
      <c r="B30" s="7">
        <v>54032</v>
      </c>
      <c r="C30" s="7">
        <v>44555</v>
      </c>
      <c r="D30" s="7">
        <v>44561</v>
      </c>
      <c r="F30" s="2">
        <f>SUM(E5:E30)/A30</f>
        <v>25.021153846153844</v>
      </c>
      <c r="G30" s="23">
        <v>0</v>
      </c>
    </row>
    <row r="31" spans="1:7" ht="15.75" thickBot="1" x14ac:dyDescent="0.3">
      <c r="A31" s="18"/>
      <c r="B31" s="9"/>
      <c r="C31" s="9"/>
      <c r="D31" s="9"/>
      <c r="E31" s="4"/>
      <c r="F31" s="4"/>
      <c r="G31" s="4"/>
    </row>
    <row r="32" spans="1:7" ht="24.75" customHeight="1" thickTop="1" x14ac:dyDescent="0.3">
      <c r="B32" s="10"/>
      <c r="C32" s="10"/>
      <c r="D32" s="10"/>
      <c r="E32" s="6">
        <f>SUM(E5:E31)</f>
        <v>650.54999999999995</v>
      </c>
      <c r="F32" s="6">
        <f>SUM(E32/26)</f>
        <v>25.021153846153844</v>
      </c>
      <c r="G32" s="6">
        <f>SUM(G5:G31)</f>
        <v>0</v>
      </c>
    </row>
    <row r="33" spans="5:7" ht="38.25" customHeight="1" x14ac:dyDescent="0.4">
      <c r="E33" s="26">
        <f>SUM(E32+G32)</f>
        <v>650.54999999999995</v>
      </c>
      <c r="F33" s="26"/>
      <c r="G33" s="26"/>
    </row>
  </sheetData>
  <mergeCells count="2">
    <mergeCell ref="A1:G2"/>
    <mergeCell ref="E33:G33"/>
  </mergeCells>
  <pageMargins left="0.54" right="0.19" top="0.32" bottom="0.62" header="0.18" footer="0.3"/>
  <pageSetup orientation="landscape" r:id="rId1"/>
  <headerFooter>
    <oddFooter>&amp;L&amp;F: &amp;A&amp;C&amp;P of &amp;N&amp;R&amp;D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VACATION HOURS</vt:lpstr>
      <vt:lpstr>2018</vt:lpstr>
      <vt:lpstr>2019</vt:lpstr>
      <vt:lpstr>2020</vt:lpstr>
      <vt:lpstr>2021</vt:lpstr>
      <vt:lpstr>'2020'!Print_Titles</vt:lpstr>
      <vt:lpstr>'2021'!Print_Titles</vt:lpstr>
    </vt:vector>
  </TitlesOfParts>
  <Company>SPHP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Poole, Thomas</dc:creator>
  <cp:lastModifiedBy>Thomas Poole</cp:lastModifiedBy>
  <cp:lastPrinted>2020-08-26T10:58:49Z</cp:lastPrinted>
  <dcterms:created xsi:type="dcterms:W3CDTF">2018-07-07T19:22:54Z</dcterms:created>
  <dcterms:modified xsi:type="dcterms:W3CDTF">2021-06-23T11:13:10Z</dcterms:modified>
</cp:coreProperties>
</file>